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0920" windowHeight="6030" activeTab="0"/>
  </bookViews>
  <sheets>
    <sheet name="заг+спец" sheetId="1" r:id="rId1"/>
  </sheets>
  <definedNames>
    <definedName name="_xlnm.Print_Area" localSheetId="0">'заг+спец'!$A$1:$I$186</definedName>
  </definedNames>
  <calcPr fullCalcOnLoad="1"/>
</workbook>
</file>

<file path=xl/sharedStrings.xml><?xml version="1.0" encoding="utf-8"?>
<sst xmlns="http://schemas.openxmlformats.org/spreadsheetml/2006/main" count="514" uniqueCount="318">
  <si>
    <t>Коди нової класифікації</t>
  </si>
  <si>
    <t>Коди перехідної класифікації</t>
  </si>
  <si>
    <t>Видатки</t>
  </si>
  <si>
    <t>0111</t>
  </si>
  <si>
    <t>010116</t>
  </si>
  <si>
    <t>0900</t>
  </si>
  <si>
    <t>070000</t>
  </si>
  <si>
    <t>080000</t>
  </si>
  <si>
    <t>090000</t>
  </si>
  <si>
    <t>1030</t>
  </si>
  <si>
    <t>090201</t>
  </si>
  <si>
    <t>1061</t>
  </si>
  <si>
    <t>1040</t>
  </si>
  <si>
    <t>090401</t>
  </si>
  <si>
    <t>1010</t>
  </si>
  <si>
    <t>090413</t>
  </si>
  <si>
    <t>1090</t>
  </si>
  <si>
    <t>090412</t>
  </si>
  <si>
    <t>091200</t>
  </si>
  <si>
    <t>1020</t>
  </si>
  <si>
    <t>091204</t>
  </si>
  <si>
    <t>091207</t>
  </si>
  <si>
    <t>091209</t>
  </si>
  <si>
    <t>091214</t>
  </si>
  <si>
    <t>091300</t>
  </si>
  <si>
    <t>100000</t>
  </si>
  <si>
    <t>0610</t>
  </si>
  <si>
    <t>100102</t>
  </si>
  <si>
    <t>0620</t>
  </si>
  <si>
    <t>100203</t>
  </si>
  <si>
    <t>0800</t>
  </si>
  <si>
    <t>0810</t>
  </si>
  <si>
    <t>130000</t>
  </si>
  <si>
    <t>130107</t>
  </si>
  <si>
    <t>1070</t>
  </si>
  <si>
    <t>170102</t>
  </si>
  <si>
    <t>0490</t>
  </si>
  <si>
    <t>0133</t>
  </si>
  <si>
    <t>250102</t>
  </si>
  <si>
    <t>250404</t>
  </si>
  <si>
    <t>0180</t>
  </si>
  <si>
    <t>250301</t>
  </si>
  <si>
    <t>0456</t>
  </si>
  <si>
    <t>170703</t>
  </si>
  <si>
    <t>110000</t>
  </si>
  <si>
    <t>тис.грн.</t>
  </si>
  <si>
    <t>090405</t>
  </si>
  <si>
    <t>090416</t>
  </si>
  <si>
    <t>250306</t>
  </si>
  <si>
    <t>210110</t>
  </si>
  <si>
    <t>150107</t>
  </si>
  <si>
    <t>120100</t>
  </si>
  <si>
    <t>0831</t>
  </si>
  <si>
    <t>1062</t>
  </si>
  <si>
    <t>091102</t>
  </si>
  <si>
    <t>0763</t>
  </si>
  <si>
    <t>081002</t>
  </si>
  <si>
    <t>210105</t>
  </si>
  <si>
    <t>090202</t>
  </si>
  <si>
    <t>090203</t>
  </si>
  <si>
    <t>090204</t>
  </si>
  <si>
    <t>090302</t>
  </si>
  <si>
    <t>090303</t>
  </si>
  <si>
    <t>090304</t>
  </si>
  <si>
    <t>090305</t>
  </si>
  <si>
    <t>090306</t>
  </si>
  <si>
    <t>070101</t>
  </si>
  <si>
    <t>0910</t>
  </si>
  <si>
    <t>070201</t>
  </si>
  <si>
    <t>0921</t>
  </si>
  <si>
    <t>070401</t>
  </si>
  <si>
    <t>0960</t>
  </si>
  <si>
    <t>0990</t>
  </si>
  <si>
    <t>070800</t>
  </si>
  <si>
    <t>Резервний фонд</t>
  </si>
  <si>
    <t>091101</t>
  </si>
  <si>
    <t>091103</t>
  </si>
  <si>
    <t>170000</t>
  </si>
  <si>
    <t>090207</t>
  </si>
  <si>
    <t>090209</t>
  </si>
  <si>
    <t>100103</t>
  </si>
  <si>
    <t>120000</t>
  </si>
  <si>
    <t>Засоби масової інформації</t>
  </si>
  <si>
    <t>070806</t>
  </si>
  <si>
    <t xml:space="preserve">                                                       </t>
  </si>
  <si>
    <t xml:space="preserve">             </t>
  </si>
  <si>
    <t>070802</t>
  </si>
  <si>
    <t>070804</t>
  </si>
  <si>
    <t>070805</t>
  </si>
  <si>
    <t xml:space="preserve">Організація профілактики населення міста проти інфекційних захворювань </t>
  </si>
  <si>
    <t>Пільги малозабезпеченим за" Квант"</t>
  </si>
  <si>
    <t xml:space="preserve">Матеріальна допомога на поховання </t>
  </si>
  <si>
    <t>На заходи до Дня інвалідів</t>
  </si>
  <si>
    <t>0832</t>
  </si>
  <si>
    <t>120201</t>
  </si>
  <si>
    <t>Благоустрій  міста</t>
  </si>
  <si>
    <t>Пільги разом, в т.ч.:</t>
  </si>
  <si>
    <t>Допомоги разом, в т.ч.:</t>
  </si>
  <si>
    <t>Безкоштовне харчування малозабезпечених громадян міста</t>
  </si>
  <si>
    <t xml:space="preserve">Придбання слухових апаратів   </t>
  </si>
  <si>
    <t xml:space="preserve">1090 </t>
  </si>
  <si>
    <t>Центр соціально - психологічної реабілітації дітей  "Соціальний готель"</t>
  </si>
  <si>
    <t>090206</t>
  </si>
  <si>
    <t>Програма сприяння розвитку закладів освіти в місті</t>
  </si>
  <si>
    <t>170302</t>
  </si>
  <si>
    <t>Матеріальна допомога по рішенням МВК</t>
  </si>
  <si>
    <t>Всього видатків по спеціальному фонду:</t>
  </si>
  <si>
    <t>Соціальне забезпечення</t>
  </si>
  <si>
    <t>Органи місцевого самоврядування</t>
  </si>
  <si>
    <t>Утримання управління безперервної освіти і науки</t>
  </si>
  <si>
    <t>Утримання виконавчого комітету міської ради</t>
  </si>
  <si>
    <t>Утримання фінансового управління</t>
  </si>
  <si>
    <t>Утримання управління праці та соціального захисту населення</t>
  </si>
  <si>
    <t>Утримання управління з питань надзвичайних ситуацій та цивільного захисту населення</t>
  </si>
  <si>
    <t>Утримання управління житлово-комунального господарства</t>
  </si>
  <si>
    <t>Утримання дошкільних закладів освіти</t>
  </si>
  <si>
    <t>Утримання загальноосвітніх  шкіл</t>
  </si>
  <si>
    <t>Утримання позашкільних закладів освіти</t>
  </si>
  <si>
    <t>Інші установи освіти в т.ч.:</t>
  </si>
  <si>
    <t>Методична робота та інші заходи у сфері освіти</t>
  </si>
  <si>
    <t>Утримання централізованої бухгалтерії</t>
  </si>
  <si>
    <t>Утримання групи централізованого господарського обслуговування</t>
  </si>
  <si>
    <t>Утримання міжшкільного навчально - виробничого комбінату</t>
  </si>
  <si>
    <t>0700</t>
  </si>
  <si>
    <t>Охорона здоров'я</t>
  </si>
  <si>
    <t>Соціальний захист та соціальне забезпечення</t>
  </si>
  <si>
    <t>1000</t>
  </si>
  <si>
    <t>Допомога у зв"язку з вагітністю і пологами (субвенція)</t>
  </si>
  <si>
    <t>Одноразова допомога при  народженні дитини (субвенція)</t>
  </si>
  <si>
    <t>Допомога на дітей одиноким матерям (субвенція)</t>
  </si>
  <si>
    <t>Державна соціальна допомога малозабезпеченим сім"ям (субвенція)</t>
  </si>
  <si>
    <t>Пільгова підписка газети "Контакт"</t>
  </si>
  <si>
    <t>Відшкодування коштів за продукти харчування донорів</t>
  </si>
  <si>
    <t>Відшкодування коштів за безкоштовне зубопротезування пільговій категорії населення</t>
  </si>
  <si>
    <t xml:space="preserve">Відшкодування коштів за безкоштовне запезпечення медикаментами пільгової категорії населення </t>
  </si>
  <si>
    <t>Компенсація соціальних послуг</t>
  </si>
  <si>
    <t xml:space="preserve">Установка пандусів </t>
  </si>
  <si>
    <t>Матеріальна допомога на поховання безрідних</t>
  </si>
  <si>
    <t>090417</t>
  </si>
  <si>
    <t>090701</t>
  </si>
  <si>
    <t>Утримання центру соціально - психологічної реабілітації дітей служби у справах неповнолітніх ("Соціальний готель")</t>
  </si>
  <si>
    <t>0600</t>
  </si>
  <si>
    <t>Житлово-комунальне господарство</t>
  </si>
  <si>
    <t>0830</t>
  </si>
  <si>
    <t>Фізкультура і спорт</t>
  </si>
  <si>
    <t>130106</t>
  </si>
  <si>
    <t>0421</t>
  </si>
  <si>
    <t>160101</t>
  </si>
  <si>
    <t>0320</t>
  </si>
  <si>
    <t>Всього видатків по загальному фонду</t>
  </si>
  <si>
    <t xml:space="preserve">Кошти, що передаються до державного бюджету </t>
  </si>
  <si>
    <t>Разом бюджет міста:</t>
  </si>
  <si>
    <t>150101</t>
  </si>
  <si>
    <t>070808</t>
  </si>
  <si>
    <t>Допомога дітям - сиротам та дітям, позбавленим батьківського піклування, яким виповнюється 18 років</t>
  </si>
  <si>
    <t>110502</t>
  </si>
  <si>
    <t>0829</t>
  </si>
  <si>
    <t>Інші заходи по охоронні здоров"я (Міська програма "Українська родина". Безкоштовне харчування дітей до 2-х років з малозабезпечених сімей)</t>
  </si>
  <si>
    <t>Додаткові виплати населенню на покриття витрат на оплату  житлово-комунальних послуг (субвенція)</t>
  </si>
  <si>
    <t>Державна соціальна допомога інвалідам з дитинства та дітям-інвалідам (субвенція)</t>
  </si>
  <si>
    <t>Утримання та навчально- тренувальна робота дитячо-юнацьких спортивних шкіл</t>
  </si>
  <si>
    <t>0512</t>
  </si>
  <si>
    <t>240602</t>
  </si>
  <si>
    <t>250203</t>
  </si>
  <si>
    <t>090205</t>
  </si>
  <si>
    <t>070809</t>
  </si>
  <si>
    <t xml:space="preserve">Здійснення виплат, передбачених Законом України "Про реструктуризацію заборгованості з виплат, передбачених ст.57 Закону України "Про освіту..." (Cубвенція з обласного бюджету на виконання програми "Миколаївщина 2010") </t>
  </si>
  <si>
    <t>110206</t>
  </si>
  <si>
    <t>0640</t>
  </si>
  <si>
    <t>Утримання управління розвитку інфраструктури</t>
  </si>
  <si>
    <t>Утримання управління молоді, спорту та культури</t>
  </si>
  <si>
    <t>090208</t>
  </si>
  <si>
    <t>Відсоток виконання  (5/4)</t>
  </si>
  <si>
    <t>070807</t>
  </si>
  <si>
    <t>180109</t>
  </si>
  <si>
    <t>090307</t>
  </si>
  <si>
    <t>Інші видатки (компенсаційні виплати на пільговий проїзд окремої категорії громадян, субвенція)</t>
  </si>
  <si>
    <t>240601</t>
  </si>
  <si>
    <t>0511</t>
  </si>
  <si>
    <t>090212</t>
  </si>
  <si>
    <t>Програма розвитку фізкультури та спорту на 2006 - 2016 р.р.</t>
  </si>
  <si>
    <t>100601</t>
  </si>
  <si>
    <t>090200</t>
  </si>
  <si>
    <t>Пільги на медичне обслуговування громадянам, які постраждали внаслідок Чорнобильської катастрофи (субвенція)</t>
  </si>
  <si>
    <t>090300</t>
  </si>
  <si>
    <t>Тимчасова державна допомога дітям (субвенція)</t>
  </si>
  <si>
    <t>Витрати на поховання учасників бойових дій (субвенція)</t>
  </si>
  <si>
    <t>091100</t>
  </si>
  <si>
    <t>Всього, в тому числі:</t>
  </si>
  <si>
    <t xml:space="preserve">Капітальний ремонт житлового фонду </t>
  </si>
  <si>
    <t>110201</t>
  </si>
  <si>
    <t>110202</t>
  </si>
  <si>
    <t>110205</t>
  </si>
  <si>
    <t>Культура і мистецтво:</t>
  </si>
  <si>
    <t>Утримання бібліотек</t>
  </si>
  <si>
    <t>Утримання школи естетичного виховання дітей</t>
  </si>
  <si>
    <t>Утримання музею</t>
  </si>
  <si>
    <t>Проведення виборів народних депутатів Верховної ради, місцевої ради та міських голів (субвенція)</t>
  </si>
  <si>
    <t>Перерахування податків за автотранспорт (Газелі)</t>
  </si>
  <si>
    <t>Соціально - оздоровчий центр "Турбота"</t>
  </si>
  <si>
    <t>Дитячо-юнацька спортивна школа</t>
  </si>
  <si>
    <t>в т.ч. за листопад</t>
  </si>
  <si>
    <t xml:space="preserve">План на І квартал 2007 року з урахуванням змін </t>
  </si>
  <si>
    <t>070303</t>
  </si>
  <si>
    <t>Дитячі будинки (в т.ч.: сімейного типу, прийомні сім"ї) (субвенція)</t>
  </si>
  <si>
    <t>План на рік з урахуванням змін</t>
  </si>
  <si>
    <t>Освіта</t>
  </si>
  <si>
    <t>090214</t>
  </si>
  <si>
    <t xml:space="preserve">Здійснення виплат, визначених Законом України "Про реструктуризацію заборгованості з виплат, передбачених ст.57 Закону України "Про освіту..." (Cубвенція з державного бюджету) </t>
  </si>
  <si>
    <t>Пільги окремим категоріям громадян з послуг звязку (субвенція)</t>
  </si>
  <si>
    <t>Допомога на догляд за дитиною віком до 3 років (субвенція)</t>
  </si>
  <si>
    <t>Допомога на дітей, які перебувають під опікою чи піклуванням (субвенція)</t>
  </si>
  <si>
    <t>090400</t>
  </si>
  <si>
    <t>Утримання центру соціальних служб для сім`ї, дітей  та молоді</t>
  </si>
  <si>
    <t>091303</t>
  </si>
  <si>
    <t>091304</t>
  </si>
  <si>
    <t>160000</t>
  </si>
  <si>
    <t>Сільське і лісове господарство, рибне господарство та мисливство</t>
  </si>
  <si>
    <t>210000</t>
  </si>
  <si>
    <t>Запобігання та ліквідація надзвичайних ситуацій та наслідків стихійного лиха</t>
  </si>
  <si>
    <t>250000</t>
  </si>
  <si>
    <t>Видатки, не віднесені до основних груп</t>
  </si>
  <si>
    <t>250344</t>
  </si>
  <si>
    <t>Пільги громадянам, які постраждали внаслідок Чорнобильської катастрофи, дружинам (чоловікам) та дітям померлих громадян, смерть яких пов"язана з Чорнобильською катастрофою, на житлово - комунальні послуги (субвенція)</t>
  </si>
  <si>
    <t>Пільги громадянам, які постраждали внаслідок Чорнобильської катастрофи, дружинам (чоловікам) та дітям померлих громадян, смерть яких пов"язана з Чорнобильською катастрофою, на придбання твердого палива (субвенція)</t>
  </si>
  <si>
    <t>Інші пільги громадянам, які постраждали внаслідок Чорнобильської катастрофи, дружинам (чоловікам) та дітям померлих громадян, смерть яких пов"язана з Чорнобильською катастрофою (субвенція)</t>
  </si>
  <si>
    <t>Допомога по догляду за інвалідом І чи ІІ групи внаслідок психічного розладу (субвенція)</t>
  </si>
  <si>
    <t>Соціальні програми і заходи державних органів у справах молоді (Міська комплекна програма "Призов та мобілізація")</t>
  </si>
  <si>
    <t>Територіальні центри і відділення соціальної допомоги на дому (утримання соціально - оздоровчого центру "Турбота")</t>
  </si>
  <si>
    <t>Інші установи та заклади (утримання центру для соціально - незахищених дітей)</t>
  </si>
  <si>
    <t>Інші культурно-освітні заклади (Програма розвитку культури в м.Южноукраїнську на 2005-2010 роки)</t>
  </si>
  <si>
    <t>Телебачення і радіомовлення (Міська програма висвітлення діяльності органів місцевого самоврядування в засобах масової інформації на 2007-2010 роки)</t>
  </si>
  <si>
    <t>Періодичні видання (Міська програма висвітлення діяльності органів місцевого самоврядування в засобах масової інформації на 2007-2010 роки)</t>
  </si>
  <si>
    <t>Землеустрій (Міська програма розвитку земельних відносин на 2006-2010 роки)</t>
  </si>
  <si>
    <t>Транспорт, дорожнє господарство, звязок, телекомунікації та інформатика</t>
  </si>
  <si>
    <t>Компенсаційні виплати на пільговий проїзд автомобільним транспортом окремим категоріям громадян (субвенція)</t>
  </si>
  <si>
    <t>Компенсаційні виплати на пільговий проїзд окремих категорій громадян на залізничному транспорті  (субвенція)</t>
  </si>
  <si>
    <t>Заходи з організації рятування на водах (утримання рятувальної станції)</t>
  </si>
  <si>
    <t>Інші видатки на соціальний захист населення (МКП "Турбота" на 2005-2008 роки)</t>
  </si>
  <si>
    <t>Проведення заходів з нетрадиційних видів спорту і масових заходів з фіз.культури (Програма розвитку фізичної культури і спорту на 2006-2016 роки)</t>
  </si>
  <si>
    <t>Видатки на запобігання та ліквідацію надзвичайних ситуацій та наслідків стихійного лиха (Міська комплексна програма "Попередження та захист населення і територій міста від можливих надзвичайних ситуацій та проявів актів тероризму на 2005-2010 роки")</t>
  </si>
  <si>
    <t>Компенсаційні виплати інвалідам на бензин, ремонт, техобслуговування автотранспорту та транспортне обслуговування (субвенція)</t>
  </si>
  <si>
    <t>Встановлення телефонів інвалідам І та ІІ груп (субвенція)</t>
  </si>
  <si>
    <t>Виконавчий комітет міської ради</t>
  </si>
  <si>
    <t>Управління житлово-комунального господарства</t>
  </si>
  <si>
    <t>Культура і мистецтво</t>
  </si>
  <si>
    <t>ІІ. Плата за послуги, що надаються бюджетними установами</t>
  </si>
  <si>
    <t>І. Інші кошти спеціального фонду</t>
  </si>
  <si>
    <t>ІІІ. Інші джерела власних надходжень бюджетних установ</t>
  </si>
  <si>
    <t>Охорона та раціональне використання природних ресурсів (Міська програма охорони довкілля та раціонального природокористування м. Южноукраїнська на 2001-2010 роки)</t>
  </si>
  <si>
    <t>Утилізація відходів (Міська програма охорони довкілля та раціонального природокористування м. Южноукраїнська на 2001-2010 роки)</t>
  </si>
  <si>
    <t>Територіальні центри і відділення соціальної допомоги на дому (Соціально - оздоровчий центр "Турбота")</t>
  </si>
  <si>
    <t>Інші установи та заклади (Центр для соціально - незахищених дітей)</t>
  </si>
  <si>
    <t>Інші видатки (Міська програма запобігання дитячій бездоглядності на 2007-2010 роки (обладнання ДБСТ)</t>
  </si>
  <si>
    <t>Інші видатки (Міська програма запобігання дитячій бездоглядності на 2007-2010 роки (обладнання ДБСТ))</t>
  </si>
  <si>
    <t>Капітальні вкладення (Міська програма капітального будівництва об"єктів житлово-комунального господарства та соціальної інфраструктури в м.Южноукраїнську на 2007-2010 роки) - бюджет розвитку</t>
  </si>
  <si>
    <t>Відхилення     (+;-)             (5-4)</t>
  </si>
  <si>
    <t>Утримання служби у справах дітей</t>
  </si>
  <si>
    <t>061007</t>
  </si>
  <si>
    <t>ФУ нерозподілені видатки</t>
  </si>
  <si>
    <t>240900</t>
  </si>
  <si>
    <t>Цільовий фонд</t>
  </si>
  <si>
    <t>250915</t>
  </si>
  <si>
    <t>Субвенції з обласного бюджету на виконання депутатами наказів виборців для поліпшення матеріально-технічного стану установ освіти, охорони здоров"я, культури (реконструкція ЗОШ № 1 та ЗОШ № 2)</t>
  </si>
  <si>
    <t>МП запобігання дитячій бездоглядності на 2007-2010 рр.</t>
  </si>
  <si>
    <t>Інші видатки - сплата послуг по проведенню оцінки щодо економічної обгрунтованості формування тарифів на ЖКП (програма підтримки ЖКГ)</t>
  </si>
  <si>
    <t>250319</t>
  </si>
  <si>
    <t>Нерозподілені видатки (дотація)</t>
  </si>
  <si>
    <t>250380</t>
  </si>
  <si>
    <t>Інші субвенції (Цільва субвенція, для надання фінансової допомоги Путильському району на ліквідацію наслідків стихії, що сталася 23-27 липня 2008 року)</t>
  </si>
  <si>
    <t>Інші пільги ветеранам військової  служби, ветеранам органів внутрішніх справ та ветеранам державної пожежної охорони, вдовам (вдівцям) померлих (загиблих) ветеранів військової служби , ветеранів органв внутрішніх справ і ветеранів пожежної охорони, особам</t>
  </si>
  <si>
    <t xml:space="preserve">Житлове будівництво і придбання житла військовослужбовцям ,  особам рядового і начальницького складу, звільненим у запас або відставку за станом здоров'я, віком, вислугою років та у зв'язку  із скороченням  штатів, які перебувають  на  квартирному обліку </t>
  </si>
  <si>
    <t>150110</t>
  </si>
  <si>
    <t>Проведення невідкладних відновлювальних робіт, будівництво та реконструкція загальноосвітніх навчальних заклалів</t>
  </si>
  <si>
    <t>Всьго загальний+спеціальний</t>
  </si>
  <si>
    <t>Міська комплексна програма "Турбота" на 2009-2011 роки (заходи до свят)</t>
  </si>
  <si>
    <t xml:space="preserve">Субвенції з обласного бюджету на виплату одноразової матеріальної допомоги учасникам бойових дій у роки ВВВ до 65-річниці визволення миколаївськой облясті від німецько-фашистських загарбників </t>
  </si>
  <si>
    <t xml:space="preserve">Дотація  житлово-комунальному господарству - КП "ЖЕО" (МП підтримки житлово-комунального господарства міста на 2009 рік) </t>
  </si>
  <si>
    <t xml:space="preserve">Дотація  житлово-комунальному господарству - КП "ТВКГ" (МП підтримки житлово-комунального господарства міста на 2009 рік) </t>
  </si>
  <si>
    <t>Компенсаційні виплати на пільговий проїзд автомобільним транспортом окремим категоріям громадян (дачні перевезення) (Міська комплексна програма "Турбота" на 2009-2011 роки)</t>
  </si>
  <si>
    <t>Пільги ветеранам війни, особам, на яких поширюється чинність ЗУ "Про статус ветеранів війни, гарантії їх соціального захисту", особам, які мають особливі заслуги перед Батьківщиною, дітям війни, вдовам(ям) та батькам померлих (загиблих) осіб, які мають особливі заслуги перед Батьківщиною</t>
  </si>
  <si>
    <t>Пільги ветеранам війни, особам, на яких поширюється чинність ЗУ "Про статус ветеранів війни, гарантії їх соціального захисту", особам, які мають особливі заслуги перед Батьківщиною, вдовам(ям) та батькам померлих (загиблих) осіб, які мають особливі заслуги  перед Батьківщиною</t>
  </si>
  <si>
    <t>Інші пільги ветеранам війні, особам на яких поширюється чинність ЗУ "Про статус ветеранів війни, гарантії їх соціального захисту", особам, які мають особливі заслуги перед Батьківщиною, вдовам(цям) та батькам померлих (загиблих) осіб, які мають особливі  заслуги перед Батьківщиною</t>
  </si>
  <si>
    <t xml:space="preserve">Пільги ветеранам військової служби, ветеранам органів внутрішніх справ, ветеранам державної пожежної охорони, вдовам (вдівцям) померлих (загиблих) ветеранів військової служби, ветеранів органів внутрішніх справ та державної пожежної охорони, а також </t>
  </si>
  <si>
    <t xml:space="preserve">Пільги ветеранам військової служби та  ветеранам органів внутрішніх справ, ветеранам державної пожежної охорони, вдовам (вдівцям) померлих (загиблих) ветеранів військової служби, ветеранів органів внутрішніх справ та державної пожежної охорони, а також </t>
  </si>
  <si>
    <t>Міська комплексна програма "Турбота" на 2009-2011 роки (фінансова підтримка громадських організацій  інвалідів і ветеранів ("Товариство інвалідів", "Рада ветеранів", "Міська спілка ветеранів Афганістану", "Спілка воїнів-інтернаціоналістів"))</t>
  </si>
  <si>
    <t>Міська комплексна програма "Турбота" на 2009-2011 роки (пільги, що надаються населенню на оплату житлово - комунальних послуг і природного газу)</t>
  </si>
  <si>
    <t>Програми і заходи центрів соціальних служб для сімї, дітей та молоді (Міська комплексна програма "Молодь Южноукраїнська" на 2009-2011 роки)</t>
  </si>
  <si>
    <t>Пільги ветеранам війни, особам, на яких поширюється чинність ЗУ "Про статус ветеранів війни, гарантії їх соціального захисту", особам, які мають особливі заслуги перед Батьківщиною, дітям війни, вдовам(ям) та батькам померлих (загиблих) осіб, які мають особливі заслуги перед Батьківщиною (субвенція)</t>
  </si>
  <si>
    <t>Пільги ветеранам військової служби, ветеранам органів внутрішніх справ, ветеранам державної пожежної охорони, ветеранам державної служби спеціального зв"язку та захисту інформації України, вдовам(ям)  померлих (загиблих) ветеранів військової служби (субвенція)</t>
  </si>
  <si>
    <t>Видатки на проведення робіт, пов"язаних із будівництвом, реконструкцією, ремонтом та утриманням автомобільних доріг (Міська програма розвитку дорожнього руху та його безпеки в м. Южноукраїнську на період до 2012 року)</t>
  </si>
  <si>
    <t>Фінансування ремонту приміщень управлінь праці та соціального захисту виконавчих органів (субвенція)</t>
  </si>
  <si>
    <t>180107</t>
  </si>
  <si>
    <t>Фінасування енергобзерігаючих заходів</t>
  </si>
  <si>
    <t>Виконання  за 9 місяців</t>
  </si>
  <si>
    <t>за 9 місяців 2009 року</t>
  </si>
  <si>
    <t>МП підтримки житлово-комунального господарства м. Южноукраїнська на  2008-2010 роки ( заміна пожежних гідрантів)</t>
  </si>
  <si>
    <t>130170</t>
  </si>
  <si>
    <t>Погашення заборгованості минулих років з різниці в тарифах яка виникла у зв"язку з невідповідністю фактичної вартості (за рахунок субвенції з державного бюджету)</t>
  </si>
  <si>
    <t>180409</t>
  </si>
  <si>
    <t>Внески органів місцевого самоврядування у статутні фонди суб"єктів підприємницької діяльності</t>
  </si>
  <si>
    <t>Інформація про виконання бюджету міста Южноукраїнська по видаткам</t>
  </si>
  <si>
    <t>Періодичні видання (Міська програма підтримки газети Южноукраїнської міської ради "Контакт" на 2009 рік)</t>
  </si>
  <si>
    <t xml:space="preserve"> Міська комплексна програма профілактики злочиності та вдосконалення системи захисту Конституційних прав та свобод громадян в м. Южноукраїнську на 2006-2010 роки"</t>
  </si>
  <si>
    <t>Міська програма  приватизації об"єктів, що належать до комунальної власності територіальної громади міста Южноукраїнська</t>
  </si>
  <si>
    <t>Міська програма підтримки житлово-комунального господарства м. Южноукраїнська на  2008-2010 роки ( експертна оцінка, технічна інвентаризація, оформлення свідоцтва права власності об"ектів комунальної власності міста)</t>
  </si>
  <si>
    <t>Міська програма підтримки житлово-комунального господарства м. Южноукраїнська на  2008-2010 роки( видатки, що пов"язані з утриманням, управлінням майном, що належить до комунальної території громади міста )</t>
  </si>
  <si>
    <t>Міська програма розвитку земельних відносин на 2006-2010 роки (розробка правил забудови міста)</t>
  </si>
  <si>
    <t>Кошти, що передаються із загального фонду до бюджету розвитку (спеціального фонду) (субвенція )</t>
  </si>
  <si>
    <t>Міська комплексна програма "Турбота" на 2009-2011 рр.(безкоштовне зубопротезування ВВВ та праці)</t>
  </si>
  <si>
    <t>Міська програма "Молодь Южноукраїнська на 2009-2011 роки"</t>
  </si>
  <si>
    <t>Міська програма  "Наше місто"</t>
  </si>
  <si>
    <t>Заступник начальника фінансового управління Южноукраїнської міської ради</t>
  </si>
  <si>
    <t>Т.О.Копайгора</t>
  </si>
  <si>
    <t>Інші освітні програми (Міська програма розвитку освіти в м.Южноукраїнську на 2006-2010 роки)</t>
  </si>
  <si>
    <t>Інші видатки на соціальний захист населення (Міська комплексна програма "Турбота" на 2009-2011 роки)</t>
  </si>
  <si>
    <t>Міська програма "Здоров"я городян" на 2002 - 2011 роки</t>
  </si>
  <si>
    <t>Міська програма " Здоров"я городян" на 2002-2011 рр.</t>
  </si>
</sst>
</file>

<file path=xl/styles.xml><?xml version="1.0" encoding="utf-8"?>
<styleSheet xmlns="http://schemas.openxmlformats.org/spreadsheetml/2006/main">
  <numFmts count="2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0000"/>
    <numFmt numFmtId="173" formatCode="0.000"/>
    <numFmt numFmtId="174" formatCode="0.0"/>
    <numFmt numFmtId="175" formatCode="0.0_ ;\-0.0\ "/>
    <numFmt numFmtId="176" formatCode="&quot;Да&quot;;&quot;Да&quot;;&quot;Нет&quot;"/>
    <numFmt numFmtId="177" formatCode="&quot;Истина&quot;;&quot;Истина&quot;;&quot;Ложь&quot;"/>
    <numFmt numFmtId="178" formatCode="&quot;Вкл&quot;;&quot;Вкл&quot;;&quot;Выкл&quot;"/>
    <numFmt numFmtId="179" formatCode="[$€-2]\ ###,000_);[Red]\([$€-2]\ ###,000\)"/>
    <numFmt numFmtId="180" formatCode="0.0_ ;[Red]\-0.0\ "/>
    <numFmt numFmtId="181" formatCode="#,##0.0"/>
  </numFmts>
  <fonts count="22">
    <font>
      <sz val="10"/>
      <name val="Arial Cyr"/>
      <family val="0"/>
    </font>
    <font>
      <sz val="11"/>
      <name val="Times New Roman"/>
      <family val="1"/>
    </font>
    <font>
      <b/>
      <sz val="11"/>
      <name val="Times New Roman"/>
      <family val="1"/>
    </font>
    <font>
      <sz val="9"/>
      <name val="Times New Roman"/>
      <family val="1"/>
    </font>
    <font>
      <sz val="10"/>
      <name val="Times New Roman"/>
      <family val="1"/>
    </font>
    <font>
      <b/>
      <sz val="12"/>
      <name val="Times New Roman"/>
      <family val="1"/>
    </font>
    <font>
      <b/>
      <i/>
      <sz val="10"/>
      <name val="Times New Roman"/>
      <family val="1"/>
    </font>
    <font>
      <b/>
      <i/>
      <u val="single"/>
      <sz val="10"/>
      <name val="Times New Roman"/>
      <family val="1"/>
    </font>
    <font>
      <b/>
      <sz val="10"/>
      <name val="Times New Roman"/>
      <family val="1"/>
    </font>
    <font>
      <b/>
      <sz val="11"/>
      <color indexed="8"/>
      <name val="Times New Roman"/>
      <family val="1"/>
    </font>
    <font>
      <sz val="11"/>
      <color indexed="8"/>
      <name val="Times New Roman"/>
      <family val="1"/>
    </font>
    <font>
      <b/>
      <i/>
      <u val="single"/>
      <sz val="11"/>
      <color indexed="8"/>
      <name val="Times New Roman"/>
      <family val="1"/>
    </font>
    <font>
      <b/>
      <sz val="12"/>
      <color indexed="8"/>
      <name val="Times New Roman"/>
      <family val="1"/>
    </font>
    <font>
      <b/>
      <u val="single"/>
      <sz val="12"/>
      <color indexed="8"/>
      <name val="Times New Roman"/>
      <family val="1"/>
    </font>
    <font>
      <b/>
      <sz val="13"/>
      <name val="Times New Roman"/>
      <family val="1"/>
    </font>
    <font>
      <b/>
      <sz val="13"/>
      <color indexed="8"/>
      <name val="Times New Roman"/>
      <family val="1"/>
    </font>
    <font>
      <sz val="12"/>
      <name val="Times New Roman"/>
      <family val="1"/>
    </font>
    <font>
      <sz val="10"/>
      <color indexed="8"/>
      <name val="Times New Roman"/>
      <family val="1"/>
    </font>
    <font>
      <sz val="8"/>
      <name val="Times New Roman"/>
      <family val="1"/>
    </font>
    <font>
      <sz val="12"/>
      <color indexed="8"/>
      <name val="Times New Roman"/>
      <family val="1"/>
    </font>
    <font>
      <i/>
      <sz val="12"/>
      <name val="Times New Roman"/>
      <family val="1"/>
    </font>
    <font>
      <b/>
      <i/>
      <sz val="13"/>
      <color indexed="8"/>
      <name val="Times New Roman"/>
      <family val="1"/>
    </font>
  </fonts>
  <fills count="4">
    <fill>
      <patternFill/>
    </fill>
    <fill>
      <patternFill patternType="gray125"/>
    </fill>
    <fill>
      <patternFill patternType="solid">
        <fgColor indexed="9"/>
        <bgColor indexed="64"/>
      </patternFill>
    </fill>
    <fill>
      <patternFill patternType="solid">
        <fgColor indexed="13"/>
        <bgColor indexed="64"/>
      </patternFill>
    </fill>
  </fills>
  <borders count="7">
    <border>
      <left/>
      <right/>
      <top/>
      <bottom/>
      <diagonal/>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30">
    <xf numFmtId="0" fontId="0" fillId="0" borderId="0" xfId="0" applyAlignment="1">
      <alignment/>
    </xf>
    <xf numFmtId="0" fontId="4" fillId="0" borderId="0" xfId="0" applyFont="1" applyAlignment="1">
      <alignment/>
    </xf>
    <xf numFmtId="0" fontId="5" fillId="0" borderId="0" xfId="0" applyFont="1" applyAlignment="1">
      <alignment horizontal="center"/>
    </xf>
    <xf numFmtId="0" fontId="6" fillId="0" borderId="0" xfId="0" applyFont="1" applyBorder="1" applyAlignment="1">
      <alignment horizontal="center"/>
    </xf>
    <xf numFmtId="0" fontId="4" fillId="2" borderId="0" xfId="0" applyFont="1" applyFill="1" applyAlignment="1">
      <alignment/>
    </xf>
    <xf numFmtId="0" fontId="4" fillId="0" borderId="1" xfId="0" applyFont="1" applyBorder="1" applyAlignment="1">
      <alignment horizontal="center" wrapText="1"/>
    </xf>
    <xf numFmtId="0" fontId="7" fillId="0" borderId="0" xfId="0" applyFont="1" applyBorder="1" applyAlignment="1">
      <alignment horizontal="center" wrapText="1"/>
    </xf>
    <xf numFmtId="0" fontId="8" fillId="0" borderId="0" xfId="0" applyFont="1" applyAlignment="1">
      <alignment/>
    </xf>
    <xf numFmtId="49" fontId="9" fillId="0" borderId="1" xfId="0" applyNumberFormat="1" applyFont="1" applyBorder="1" applyAlignment="1">
      <alignment/>
    </xf>
    <xf numFmtId="0" fontId="9" fillId="0" borderId="1" xfId="0" applyFont="1" applyBorder="1" applyAlignment="1">
      <alignment wrapText="1"/>
    </xf>
    <xf numFmtId="174" fontId="9" fillId="0" borderId="0" xfId="0" applyNumberFormat="1" applyFont="1" applyBorder="1" applyAlignment="1">
      <alignment/>
    </xf>
    <xf numFmtId="0" fontId="2" fillId="0" borderId="0" xfId="0" applyFont="1" applyAlignment="1">
      <alignment/>
    </xf>
    <xf numFmtId="0" fontId="4" fillId="0" borderId="0" xfId="0" applyFont="1" applyAlignment="1">
      <alignment wrapText="1"/>
    </xf>
    <xf numFmtId="0" fontId="4" fillId="0" borderId="0" xfId="0" applyFont="1" applyAlignment="1">
      <alignment horizontal="center" wrapText="1"/>
    </xf>
    <xf numFmtId="174" fontId="4" fillId="0" borderId="0" xfId="0" applyNumberFormat="1" applyFont="1" applyAlignment="1">
      <alignment horizontal="center" wrapText="1"/>
    </xf>
    <xf numFmtId="174" fontId="4" fillId="0" borderId="0" xfId="0" applyNumberFormat="1" applyFont="1" applyAlignment="1">
      <alignment/>
    </xf>
    <xf numFmtId="0" fontId="1" fillId="2" borderId="1" xfId="0" applyFont="1" applyFill="1" applyBorder="1" applyAlignment="1">
      <alignment horizontal="center" vertical="center" wrapText="1"/>
    </xf>
    <xf numFmtId="0" fontId="1" fillId="2" borderId="0" xfId="0" applyFont="1" applyFill="1" applyBorder="1" applyAlignment="1">
      <alignment horizontal="center" vertical="center" wrapText="1"/>
    </xf>
    <xf numFmtId="0" fontId="1" fillId="2" borderId="0" xfId="0" applyFont="1" applyFill="1" applyAlignment="1">
      <alignment/>
    </xf>
    <xf numFmtId="0" fontId="1" fillId="0" borderId="1" xfId="0" applyFont="1" applyBorder="1" applyAlignment="1">
      <alignment horizontal="center" wrapText="1"/>
    </xf>
    <xf numFmtId="0" fontId="1" fillId="0" borderId="0" xfId="0" applyFont="1" applyBorder="1" applyAlignment="1">
      <alignment horizontal="center" wrapText="1"/>
    </xf>
    <xf numFmtId="0" fontId="1" fillId="0" borderId="0" xfId="0" applyFont="1" applyAlignment="1">
      <alignment/>
    </xf>
    <xf numFmtId="0" fontId="3" fillId="2" borderId="1" xfId="0" applyFont="1" applyFill="1" applyBorder="1" applyAlignment="1">
      <alignment horizontal="center" vertical="center" wrapText="1"/>
    </xf>
    <xf numFmtId="49" fontId="9" fillId="0" borderId="1" xfId="0" applyNumberFormat="1" applyFont="1" applyBorder="1" applyAlignment="1">
      <alignment horizontal="left" wrapText="1"/>
    </xf>
    <xf numFmtId="0" fontId="9" fillId="0" borderId="1" xfId="0" applyFont="1" applyBorder="1" applyAlignment="1">
      <alignment horizontal="left" wrapText="1"/>
    </xf>
    <xf numFmtId="49" fontId="10" fillId="0" borderId="1" xfId="0" applyNumberFormat="1" applyFont="1" applyBorder="1" applyAlignment="1">
      <alignment/>
    </xf>
    <xf numFmtId="0" fontId="10" fillId="0" borderId="1" xfId="0" applyFont="1" applyBorder="1" applyAlignment="1">
      <alignment wrapText="1"/>
    </xf>
    <xf numFmtId="174" fontId="10" fillId="0" borderId="0" xfId="0" applyNumberFormat="1" applyFont="1" applyBorder="1" applyAlignment="1">
      <alignment/>
    </xf>
    <xf numFmtId="49" fontId="9" fillId="0" borderId="1" xfId="0" applyNumberFormat="1" applyFont="1" applyBorder="1" applyAlignment="1">
      <alignment wrapText="1"/>
    </xf>
    <xf numFmtId="0" fontId="1" fillId="0" borderId="1" xfId="0" applyFont="1" applyBorder="1" applyAlignment="1">
      <alignment wrapText="1"/>
    </xf>
    <xf numFmtId="0" fontId="2" fillId="0" borderId="1" xfId="0" applyFont="1" applyBorder="1" applyAlignment="1">
      <alignment wrapText="1"/>
    </xf>
    <xf numFmtId="0" fontId="1" fillId="2" borderId="1" xfId="0" applyFont="1" applyFill="1" applyBorder="1" applyAlignment="1">
      <alignment horizontal="left" wrapText="1"/>
    </xf>
    <xf numFmtId="0" fontId="1" fillId="0" borderId="2" xfId="0" applyFont="1" applyBorder="1" applyAlignment="1">
      <alignment horizontal="left" wrapText="1"/>
    </xf>
    <xf numFmtId="0" fontId="11" fillId="0" borderId="0" xfId="0" applyFont="1" applyBorder="1" applyAlignment="1">
      <alignment horizontal="center"/>
    </xf>
    <xf numFmtId="0" fontId="10" fillId="0" borderId="1" xfId="0" applyFont="1" applyBorder="1" applyAlignment="1">
      <alignment horizontal="left" wrapText="1"/>
    </xf>
    <xf numFmtId="49" fontId="10" fillId="0" borderId="1" xfId="0" applyNumberFormat="1" applyFont="1" applyBorder="1" applyAlignment="1">
      <alignment horizontal="left"/>
    </xf>
    <xf numFmtId="0" fontId="1" fillId="2" borderId="1" xfId="0" applyFont="1" applyFill="1" applyBorder="1" applyAlignment="1">
      <alignment wrapText="1"/>
    </xf>
    <xf numFmtId="49" fontId="1" fillId="2" borderId="1" xfId="0" applyNumberFormat="1" applyFont="1" applyFill="1" applyBorder="1" applyAlignment="1">
      <alignment wrapText="1"/>
    </xf>
    <xf numFmtId="0" fontId="2" fillId="2" borderId="1" xfId="0" applyFont="1" applyFill="1" applyBorder="1" applyAlignment="1">
      <alignment horizontal="left" wrapText="1"/>
    </xf>
    <xf numFmtId="49" fontId="2" fillId="2" borderId="1" xfId="0" applyNumberFormat="1" applyFont="1" applyFill="1" applyBorder="1" applyAlignment="1">
      <alignment horizontal="left" wrapText="1"/>
    </xf>
    <xf numFmtId="49" fontId="1" fillId="0" borderId="1" xfId="0" applyNumberFormat="1" applyFont="1" applyBorder="1" applyAlignment="1">
      <alignment horizontal="left" wrapText="1"/>
    </xf>
    <xf numFmtId="49" fontId="1" fillId="2" borderId="1" xfId="0" applyNumberFormat="1" applyFont="1" applyFill="1" applyBorder="1" applyAlignment="1">
      <alignment horizontal="left" wrapText="1"/>
    </xf>
    <xf numFmtId="49" fontId="9" fillId="0" borderId="1" xfId="0" applyNumberFormat="1" applyFont="1" applyBorder="1" applyAlignment="1">
      <alignment horizontal="left"/>
    </xf>
    <xf numFmtId="174" fontId="12" fillId="0" borderId="0" xfId="0" applyNumberFormat="1" applyFont="1" applyBorder="1" applyAlignment="1">
      <alignment/>
    </xf>
    <xf numFmtId="0" fontId="5" fillId="0" borderId="0" xfId="0" applyFont="1" applyAlignment="1">
      <alignment/>
    </xf>
    <xf numFmtId="0" fontId="13" fillId="0" borderId="1" xfId="0" applyFont="1" applyBorder="1" applyAlignment="1">
      <alignment horizontal="center"/>
    </xf>
    <xf numFmtId="0" fontId="12" fillId="0" borderId="1" xfId="0" applyFont="1" applyBorder="1" applyAlignment="1">
      <alignment horizontal="left"/>
    </xf>
    <xf numFmtId="49" fontId="15" fillId="0" borderId="1" xfId="0" applyNumberFormat="1" applyFont="1" applyBorder="1" applyAlignment="1">
      <alignment horizontal="left"/>
    </xf>
    <xf numFmtId="0" fontId="15" fillId="0" borderId="1" xfId="0" applyFont="1" applyBorder="1" applyAlignment="1">
      <alignment wrapText="1"/>
    </xf>
    <xf numFmtId="174" fontId="15" fillId="0" borderId="0" xfId="0" applyNumberFormat="1" applyFont="1" applyBorder="1" applyAlignment="1">
      <alignment/>
    </xf>
    <xf numFmtId="0" fontId="14" fillId="0" borderId="0" xfId="0" applyFont="1" applyAlignment="1">
      <alignment/>
    </xf>
    <xf numFmtId="49" fontId="15" fillId="0" borderId="1" xfId="0" applyNumberFormat="1" applyFont="1" applyBorder="1" applyAlignment="1">
      <alignment/>
    </xf>
    <xf numFmtId="0" fontId="14" fillId="2" borderId="1" xfId="0" applyFont="1" applyFill="1" applyBorder="1" applyAlignment="1">
      <alignment horizontal="left" wrapText="1"/>
    </xf>
    <xf numFmtId="0" fontId="16" fillId="2" borderId="1" xfId="0" applyFont="1" applyFill="1" applyBorder="1" applyAlignment="1">
      <alignment horizontal="left" wrapText="1"/>
    </xf>
    <xf numFmtId="0" fontId="17" fillId="0" borderId="1" xfId="0" applyNumberFormat="1" applyFont="1" applyBorder="1" applyAlignment="1">
      <alignment wrapText="1"/>
    </xf>
    <xf numFmtId="0" fontId="18" fillId="0" borderId="0" xfId="0" applyFont="1" applyAlignment="1">
      <alignment wrapText="1"/>
    </xf>
    <xf numFmtId="0" fontId="18" fillId="2" borderId="1" xfId="0" applyFont="1" applyFill="1" applyBorder="1" applyAlignment="1">
      <alignment vertical="justify" wrapText="1"/>
    </xf>
    <xf numFmtId="0" fontId="4" fillId="0" borderId="0" xfId="0" applyFont="1" applyAlignment="1">
      <alignment/>
    </xf>
    <xf numFmtId="0" fontId="8" fillId="0" borderId="0" xfId="0" applyFont="1" applyAlignment="1">
      <alignment/>
    </xf>
    <xf numFmtId="0" fontId="4" fillId="2" borderId="1" xfId="0" applyFont="1" applyFill="1" applyBorder="1" applyAlignment="1">
      <alignment wrapText="1"/>
    </xf>
    <xf numFmtId="0" fontId="4" fillId="0" borderId="0" xfId="0" applyFont="1" applyFill="1" applyAlignment="1">
      <alignment/>
    </xf>
    <xf numFmtId="0" fontId="1" fillId="0" borderId="1" xfId="0" applyFont="1" applyFill="1" applyBorder="1" applyAlignment="1">
      <alignment horizontal="center" vertical="center" wrapText="1"/>
    </xf>
    <xf numFmtId="0" fontId="1" fillId="0" borderId="1" xfId="0" applyFont="1" applyFill="1" applyBorder="1" applyAlignment="1">
      <alignment horizontal="center" wrapText="1"/>
    </xf>
    <xf numFmtId="174" fontId="4" fillId="0" borderId="0" xfId="0" applyNumberFormat="1" applyFont="1" applyFill="1" applyAlignment="1">
      <alignment horizontal="center" wrapText="1"/>
    </xf>
    <xf numFmtId="174" fontId="4" fillId="0" borderId="0" xfId="0" applyNumberFormat="1" applyFont="1" applyFill="1" applyAlignment="1">
      <alignment/>
    </xf>
    <xf numFmtId="0" fontId="9" fillId="0" borderId="1" xfId="0" applyNumberFormat="1" applyFont="1" applyBorder="1" applyAlignment="1">
      <alignment wrapText="1"/>
    </xf>
    <xf numFmtId="0" fontId="2" fillId="2" borderId="1" xfId="0" applyFont="1" applyFill="1" applyBorder="1" applyAlignment="1">
      <alignment wrapText="1"/>
    </xf>
    <xf numFmtId="0" fontId="1" fillId="2" borderId="1" xfId="0" applyFont="1" applyFill="1" applyBorder="1" applyAlignment="1">
      <alignment horizontal="left" vertical="center" wrapText="1"/>
    </xf>
    <xf numFmtId="0" fontId="12" fillId="0" borderId="1" xfId="0" applyFont="1" applyBorder="1" applyAlignment="1">
      <alignment horizontal="left" wrapText="1"/>
    </xf>
    <xf numFmtId="0" fontId="11" fillId="0" borderId="1" xfId="0" applyFont="1" applyBorder="1" applyAlignment="1">
      <alignment horizontal="center"/>
    </xf>
    <xf numFmtId="0" fontId="10" fillId="0" borderId="1" xfId="0" applyNumberFormat="1" applyFont="1" applyBorder="1" applyAlignment="1">
      <alignment wrapText="1"/>
    </xf>
    <xf numFmtId="0" fontId="20" fillId="0" borderId="0" xfId="0" applyFont="1" applyAlignment="1">
      <alignment/>
    </xf>
    <xf numFmtId="49" fontId="10" fillId="2" borderId="1" xfId="0" applyNumberFormat="1" applyFont="1" applyFill="1" applyBorder="1" applyAlignment="1">
      <alignment/>
    </xf>
    <xf numFmtId="0" fontId="21" fillId="0" borderId="1" xfId="0" applyFont="1" applyBorder="1" applyAlignment="1">
      <alignment wrapText="1"/>
    </xf>
    <xf numFmtId="0" fontId="4" fillId="2" borderId="1" xfId="0" applyFont="1" applyFill="1" applyBorder="1" applyAlignment="1">
      <alignment vertical="justify" wrapText="1"/>
    </xf>
    <xf numFmtId="49" fontId="9" fillId="0" borderId="1" xfId="0" applyNumberFormat="1" applyFont="1" applyBorder="1" applyAlignment="1">
      <alignment/>
    </xf>
    <xf numFmtId="0" fontId="9" fillId="0" borderId="1" xfId="0" applyFont="1" applyBorder="1" applyAlignment="1">
      <alignment wrapText="1"/>
    </xf>
    <xf numFmtId="0" fontId="4" fillId="0" borderId="0" xfId="0" applyFont="1" applyBorder="1" applyAlignment="1">
      <alignment/>
    </xf>
    <xf numFmtId="174" fontId="12" fillId="0" borderId="0" xfId="0" applyNumberFormat="1" applyFont="1" applyBorder="1" applyAlignment="1">
      <alignment horizontal="right" wrapText="1"/>
    </xf>
    <xf numFmtId="174" fontId="19" fillId="0" borderId="0" xfId="0" applyNumberFormat="1" applyFont="1" applyBorder="1" applyAlignment="1">
      <alignment horizontal="right" wrapText="1"/>
    </xf>
    <xf numFmtId="174" fontId="19" fillId="2" borderId="0" xfId="0" applyNumberFormat="1" applyFont="1" applyFill="1" applyBorder="1" applyAlignment="1">
      <alignment horizontal="right" wrapText="1"/>
    </xf>
    <xf numFmtId="174" fontId="19" fillId="0" borderId="0" xfId="0" applyNumberFormat="1" applyFont="1" applyBorder="1" applyAlignment="1">
      <alignment/>
    </xf>
    <xf numFmtId="174" fontId="19" fillId="0" borderId="0" xfId="0" applyNumberFormat="1" applyFont="1" applyFill="1" applyBorder="1" applyAlignment="1">
      <alignment horizontal="right" wrapText="1"/>
    </xf>
    <xf numFmtId="174" fontId="19" fillId="0" borderId="0" xfId="0" applyNumberFormat="1" applyFont="1" applyBorder="1" applyAlignment="1">
      <alignment/>
    </xf>
    <xf numFmtId="0" fontId="1" fillId="0" borderId="0" xfId="0" applyFont="1" applyBorder="1" applyAlignment="1">
      <alignment/>
    </xf>
    <xf numFmtId="174" fontId="12" fillId="0" borderId="0" xfId="0" applyNumberFormat="1" applyFont="1" applyBorder="1" applyAlignment="1">
      <alignment horizontal="right"/>
    </xf>
    <xf numFmtId="174" fontId="19" fillId="0" borderId="0" xfId="0" applyNumberFormat="1" applyFont="1" applyBorder="1" applyAlignment="1">
      <alignment horizontal="right"/>
    </xf>
    <xf numFmtId="174" fontId="12" fillId="0" borderId="0" xfId="0" applyNumberFormat="1" applyFont="1" applyFill="1" applyBorder="1" applyAlignment="1">
      <alignment/>
    </xf>
    <xf numFmtId="0" fontId="5" fillId="0" borderId="0" xfId="0" applyFont="1" applyBorder="1" applyAlignment="1">
      <alignment/>
    </xf>
    <xf numFmtId="0" fontId="4" fillId="0" borderId="0" xfId="0" applyFont="1" applyBorder="1" applyAlignment="1">
      <alignment/>
    </xf>
    <xf numFmtId="0" fontId="4" fillId="0" borderId="0" xfId="0" applyFont="1" applyBorder="1" applyAlignment="1">
      <alignment horizontal="center" wrapText="1"/>
    </xf>
    <xf numFmtId="174" fontId="4" fillId="0" borderId="0" xfId="0" applyNumberFormat="1" applyFont="1" applyBorder="1" applyAlignment="1">
      <alignment/>
    </xf>
    <xf numFmtId="181" fontId="9" fillId="0" borderId="1" xfId="0" applyNumberFormat="1" applyFont="1" applyBorder="1" applyAlignment="1">
      <alignment horizontal="right"/>
    </xf>
    <xf numFmtId="181" fontId="12" fillId="0" borderId="1" xfId="0" applyNumberFormat="1" applyFont="1" applyBorder="1" applyAlignment="1">
      <alignment horizontal="right" wrapText="1"/>
    </xf>
    <xf numFmtId="181" fontId="12" fillId="0" borderId="1" xfId="0" applyNumberFormat="1" applyFont="1" applyBorder="1" applyAlignment="1">
      <alignment/>
    </xf>
    <xf numFmtId="181" fontId="19" fillId="0" borderId="1" xfId="0" applyNumberFormat="1" applyFont="1" applyBorder="1" applyAlignment="1">
      <alignment horizontal="right"/>
    </xf>
    <xf numFmtId="181" fontId="19" fillId="0" borderId="1" xfId="0" applyNumberFormat="1" applyFont="1" applyFill="1" applyBorder="1" applyAlignment="1">
      <alignment horizontal="right" wrapText="1"/>
    </xf>
    <xf numFmtId="181" fontId="19" fillId="0" borderId="1" xfId="0" applyNumberFormat="1" applyFont="1" applyFill="1" applyBorder="1" applyAlignment="1">
      <alignment horizontal="right"/>
    </xf>
    <xf numFmtId="181" fontId="19" fillId="0" borderId="1" xfId="0" applyNumberFormat="1" applyFont="1" applyBorder="1" applyAlignment="1">
      <alignment horizontal="right" wrapText="1"/>
    </xf>
    <xf numFmtId="181" fontId="12" fillId="0" borderId="1" xfId="0" applyNumberFormat="1" applyFont="1" applyFill="1" applyBorder="1" applyAlignment="1">
      <alignment horizontal="right" wrapText="1"/>
    </xf>
    <xf numFmtId="181" fontId="19" fillId="0" borderId="1" xfId="0" applyNumberFormat="1" applyFont="1" applyBorder="1" applyAlignment="1">
      <alignment/>
    </xf>
    <xf numFmtId="181" fontId="19" fillId="0" borderId="1" xfId="0" applyNumberFormat="1" applyFont="1" applyFill="1" applyBorder="1" applyAlignment="1">
      <alignment/>
    </xf>
    <xf numFmtId="181" fontId="12" fillId="0" borderId="1" xfId="0" applyNumberFormat="1" applyFont="1" applyBorder="1" applyAlignment="1">
      <alignment horizontal="right"/>
    </xf>
    <xf numFmtId="181" fontId="16" fillId="0" borderId="0" xfId="0" applyNumberFormat="1" applyFont="1" applyAlignment="1">
      <alignment/>
    </xf>
    <xf numFmtId="181" fontId="15" fillId="0" borderId="1" xfId="0" applyNumberFormat="1" applyFont="1" applyBorder="1" applyAlignment="1">
      <alignment/>
    </xf>
    <xf numFmtId="181" fontId="15" fillId="0" borderId="1" xfId="0" applyNumberFormat="1" applyFont="1" applyFill="1" applyBorder="1" applyAlignment="1">
      <alignment/>
    </xf>
    <xf numFmtId="181" fontId="12" fillId="0" borderId="1" xfId="0" applyNumberFormat="1" applyFont="1" applyFill="1" applyBorder="1" applyAlignment="1">
      <alignment/>
    </xf>
    <xf numFmtId="181" fontId="12" fillId="0" borderId="1" xfId="0" applyNumberFormat="1" applyFont="1" applyBorder="1" applyAlignment="1">
      <alignment horizontal="right" wrapText="1"/>
    </xf>
    <xf numFmtId="181" fontId="12" fillId="0" borderId="1" xfId="0" applyNumberFormat="1" applyFont="1" applyFill="1" applyBorder="1" applyAlignment="1">
      <alignment horizontal="right" wrapText="1"/>
    </xf>
    <xf numFmtId="181" fontId="12" fillId="0" borderId="1" xfId="0" applyNumberFormat="1" applyFont="1" applyBorder="1" applyAlignment="1">
      <alignment/>
    </xf>
    <xf numFmtId="181" fontId="19" fillId="2" borderId="1" xfId="0" applyNumberFormat="1" applyFont="1" applyFill="1" applyBorder="1" applyAlignment="1">
      <alignment horizontal="right" wrapText="1"/>
    </xf>
    <xf numFmtId="181" fontId="19" fillId="0" borderId="1" xfId="0" applyNumberFormat="1" applyFont="1" applyBorder="1" applyAlignment="1">
      <alignment/>
    </xf>
    <xf numFmtId="181" fontId="12" fillId="0" borderId="3" xfId="0" applyNumberFormat="1" applyFont="1" applyBorder="1" applyAlignment="1">
      <alignment/>
    </xf>
    <xf numFmtId="181" fontId="12" fillId="0" borderId="0" xfId="0" applyNumberFormat="1" applyFont="1" applyBorder="1" applyAlignment="1">
      <alignment/>
    </xf>
    <xf numFmtId="181" fontId="16" fillId="0" borderId="3" xfId="0" applyNumberFormat="1" applyFont="1" applyBorder="1" applyAlignment="1">
      <alignment/>
    </xf>
    <xf numFmtId="181" fontId="19" fillId="2" borderId="1" xfId="0" applyNumberFormat="1" applyFont="1" applyFill="1" applyBorder="1" applyAlignment="1">
      <alignment/>
    </xf>
    <xf numFmtId="181" fontId="12" fillId="2" borderId="1" xfId="0" applyNumberFormat="1" applyFont="1" applyFill="1" applyBorder="1" applyAlignment="1">
      <alignment horizontal="right" wrapText="1"/>
    </xf>
    <xf numFmtId="181" fontId="12" fillId="2" borderId="1" xfId="0" applyNumberFormat="1" applyFont="1" applyFill="1" applyBorder="1" applyAlignment="1">
      <alignment/>
    </xf>
    <xf numFmtId="181" fontId="19" fillId="3" borderId="1" xfId="0" applyNumberFormat="1" applyFont="1" applyFill="1" applyBorder="1" applyAlignment="1">
      <alignment/>
    </xf>
    <xf numFmtId="181" fontId="12" fillId="3" borderId="1" xfId="0" applyNumberFormat="1" applyFont="1" applyFill="1" applyBorder="1" applyAlignment="1">
      <alignment/>
    </xf>
    <xf numFmtId="0" fontId="1" fillId="0" borderId="0" xfId="0" applyFont="1" applyAlignment="1">
      <alignment horizontal="left" wrapText="1"/>
    </xf>
    <xf numFmtId="0" fontId="11" fillId="0" borderId="4" xfId="0" applyFont="1" applyBorder="1" applyAlignment="1">
      <alignment horizontal="center"/>
    </xf>
    <xf numFmtId="0" fontId="11" fillId="0" borderId="5" xfId="0" applyFont="1" applyBorder="1" applyAlignment="1">
      <alignment horizontal="center"/>
    </xf>
    <xf numFmtId="49" fontId="20" fillId="0" borderId="0" xfId="0" applyNumberFormat="1" applyFont="1" applyBorder="1" applyAlignment="1">
      <alignment horizontal="left" wrapText="1"/>
    </xf>
    <xf numFmtId="0" fontId="5" fillId="0" borderId="0" xfId="0" applyFont="1" applyAlignment="1">
      <alignment horizontal="left" wrapText="1"/>
    </xf>
    <xf numFmtId="0" fontId="5" fillId="0" borderId="0" xfId="0" applyFont="1" applyAlignment="1">
      <alignment horizontal="center"/>
    </xf>
    <xf numFmtId="0" fontId="14" fillId="0" borderId="0" xfId="0" applyFont="1" applyAlignment="1">
      <alignment horizontal="center"/>
    </xf>
    <xf numFmtId="0" fontId="4" fillId="0" borderId="6" xfId="0" applyFont="1" applyBorder="1" applyAlignment="1">
      <alignment horizontal="right"/>
    </xf>
    <xf numFmtId="0" fontId="7" fillId="0" borderId="4" xfId="0" applyFont="1" applyBorder="1" applyAlignment="1">
      <alignment horizontal="center" wrapText="1"/>
    </xf>
    <xf numFmtId="0" fontId="7" fillId="0" borderId="5" xfId="0" applyFont="1" applyBorder="1" applyAlignment="1">
      <alignment horizontal="center" wrapText="1"/>
    </xf>
  </cellXfs>
  <cellStyles count="6">
    <cellStyle name="Normal" xfId="0"/>
    <cellStyle name="Currency" xfId="15"/>
    <cellStyle name="Currency [0]" xfId="16"/>
    <cellStyle name="Percent"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310"/>
  <sheetViews>
    <sheetView tabSelected="1" view="pageBreakPreview" zoomScaleNormal="150" zoomScaleSheetLayoutView="100" workbookViewId="0" topLeftCell="A127">
      <selection activeCell="C145" sqref="C145"/>
    </sheetView>
  </sheetViews>
  <sheetFormatPr defaultColWidth="9.00390625" defaultRowHeight="12.75"/>
  <cols>
    <col min="1" max="1" width="7.75390625" style="1" customWidth="1"/>
    <col min="2" max="2" width="10.00390625" style="1" customWidth="1"/>
    <col min="3" max="3" width="48.125" style="1" customWidth="1"/>
    <col min="4" max="4" width="14.375" style="1" bestFit="1" customWidth="1"/>
    <col min="5" max="5" width="11.00390625" style="1" hidden="1" customWidth="1"/>
    <col min="6" max="6" width="12.25390625" style="1" customWidth="1"/>
    <col min="7" max="7" width="11.625" style="60" hidden="1" customWidth="1"/>
    <col min="8" max="8" width="11.00390625" style="1" customWidth="1"/>
    <col min="9" max="9" width="16.625" style="1" customWidth="1"/>
    <col min="10" max="10" width="10.75390625" style="1" customWidth="1"/>
    <col min="11" max="11" width="9.125" style="1" customWidth="1"/>
    <col min="12" max="12" width="11.125" style="1" customWidth="1"/>
    <col min="13" max="16384" width="9.125" style="1" customWidth="1"/>
  </cols>
  <sheetData>
    <row r="1" ht="15.75">
      <c r="J1" s="2"/>
    </row>
    <row r="2" spans="1:12" ht="24.75" customHeight="1">
      <c r="A2" s="126" t="s">
        <v>301</v>
      </c>
      <c r="B2" s="126"/>
      <c r="C2" s="126"/>
      <c r="D2" s="126"/>
      <c r="E2" s="126"/>
      <c r="F2" s="126"/>
      <c r="G2" s="126"/>
      <c r="H2" s="126"/>
      <c r="I2" s="126"/>
      <c r="J2" s="2"/>
      <c r="L2" s="77"/>
    </row>
    <row r="3" spans="1:13" s="7" customFormat="1" ht="16.5">
      <c r="A3" s="126" t="s">
        <v>295</v>
      </c>
      <c r="B3" s="126"/>
      <c r="C3" s="126"/>
      <c r="D3" s="126"/>
      <c r="E3" s="126"/>
      <c r="F3" s="126"/>
      <c r="G3" s="126"/>
      <c r="H3" s="126"/>
      <c r="I3" s="126"/>
      <c r="J3" s="3"/>
      <c r="K3" s="1"/>
      <c r="L3" s="77"/>
      <c r="M3" s="1"/>
    </row>
    <row r="4" spans="8:13" ht="15">
      <c r="H4" s="127" t="s">
        <v>45</v>
      </c>
      <c r="I4" s="127"/>
      <c r="J4" s="17"/>
      <c r="K4" s="18"/>
      <c r="L4" s="17"/>
      <c r="M4" s="4"/>
    </row>
    <row r="5" spans="1:12" ht="75">
      <c r="A5" s="22" t="s">
        <v>0</v>
      </c>
      <c r="B5" s="22" t="s">
        <v>1</v>
      </c>
      <c r="C5" s="16" t="s">
        <v>2</v>
      </c>
      <c r="D5" s="61" t="s">
        <v>205</v>
      </c>
      <c r="E5" s="16" t="s">
        <v>202</v>
      </c>
      <c r="F5" s="16" t="s">
        <v>294</v>
      </c>
      <c r="G5" s="61" t="s">
        <v>201</v>
      </c>
      <c r="H5" s="16" t="s">
        <v>256</v>
      </c>
      <c r="I5" s="16" t="s">
        <v>172</v>
      </c>
      <c r="J5" s="20"/>
      <c r="K5" s="21"/>
      <c r="L5" s="20"/>
    </row>
    <row r="6" spans="1:12" ht="15">
      <c r="A6" s="5">
        <v>1</v>
      </c>
      <c r="B6" s="19">
        <v>2</v>
      </c>
      <c r="C6" s="19">
        <v>3</v>
      </c>
      <c r="D6" s="19">
        <v>4</v>
      </c>
      <c r="E6" s="19">
        <v>4</v>
      </c>
      <c r="F6" s="19">
        <v>5</v>
      </c>
      <c r="G6" s="62">
        <v>6</v>
      </c>
      <c r="H6" s="19">
        <v>6</v>
      </c>
      <c r="I6" s="19">
        <v>7</v>
      </c>
      <c r="J6" s="6"/>
      <c r="L6" s="77"/>
    </row>
    <row r="7" spans="1:13" ht="15.75">
      <c r="A7" s="128"/>
      <c r="B7" s="128"/>
      <c r="C7" s="128"/>
      <c r="D7" s="128"/>
      <c r="E7" s="128"/>
      <c r="F7" s="128"/>
      <c r="G7" s="128"/>
      <c r="H7" s="128"/>
      <c r="I7" s="129"/>
      <c r="J7" s="10"/>
      <c r="K7" s="11"/>
      <c r="L7" s="78"/>
      <c r="M7" s="7"/>
    </row>
    <row r="8" spans="1:12" ht="15.75">
      <c r="A8" s="23" t="s">
        <v>3</v>
      </c>
      <c r="B8" s="23" t="s">
        <v>4</v>
      </c>
      <c r="C8" s="24" t="s">
        <v>108</v>
      </c>
      <c r="D8" s="93">
        <f>SUM(D9:D17)</f>
        <v>6060.8</v>
      </c>
      <c r="E8" s="93">
        <f>SUM(E9:E17)</f>
        <v>3850.9000000000005</v>
      </c>
      <c r="F8" s="93">
        <f>SUM(F9:F17)</f>
        <v>4537.2</v>
      </c>
      <c r="G8" s="99">
        <f>SUM(G9:G17)</f>
        <v>4537.2</v>
      </c>
      <c r="H8" s="93">
        <f aca="true" t="shared" si="0" ref="H8:H39">F8-D8</f>
        <v>-1523.6000000000004</v>
      </c>
      <c r="I8" s="94">
        <f aca="true" t="shared" si="1" ref="I8:I22">F8/D8*100</f>
        <v>74.86140443505808</v>
      </c>
      <c r="J8" s="27"/>
      <c r="K8" s="21"/>
      <c r="L8" s="79"/>
    </row>
    <row r="9" spans="1:12" ht="15.75">
      <c r="A9" s="25" t="s">
        <v>3</v>
      </c>
      <c r="B9" s="25" t="s">
        <v>4</v>
      </c>
      <c r="C9" s="26" t="s">
        <v>109</v>
      </c>
      <c r="D9" s="101">
        <v>463.2</v>
      </c>
      <c r="E9" s="100">
        <v>314.3</v>
      </c>
      <c r="F9" s="98">
        <v>355.4</v>
      </c>
      <c r="G9" s="99">
        <f aca="true" t="shared" si="2" ref="G9:G17">F9-L8</f>
        <v>355.4</v>
      </c>
      <c r="H9" s="93">
        <f t="shared" si="0"/>
        <v>-107.80000000000001</v>
      </c>
      <c r="I9" s="94">
        <f t="shared" si="1"/>
        <v>76.72711571675302</v>
      </c>
      <c r="J9" s="27"/>
      <c r="K9" s="21"/>
      <c r="L9" s="79"/>
    </row>
    <row r="10" spans="1:12" ht="15.75">
      <c r="A10" s="25" t="s">
        <v>3</v>
      </c>
      <c r="B10" s="25" t="s">
        <v>4</v>
      </c>
      <c r="C10" s="26" t="s">
        <v>110</v>
      </c>
      <c r="D10" s="101">
        <v>2119</v>
      </c>
      <c r="E10" s="100">
        <v>1487.3</v>
      </c>
      <c r="F10" s="98">
        <v>1595.6</v>
      </c>
      <c r="G10" s="99">
        <f t="shared" si="2"/>
        <v>1595.6</v>
      </c>
      <c r="H10" s="93">
        <f t="shared" si="0"/>
        <v>-523.4000000000001</v>
      </c>
      <c r="I10" s="94">
        <f t="shared" si="1"/>
        <v>75.29966965549787</v>
      </c>
      <c r="J10" s="27"/>
      <c r="K10" s="21"/>
      <c r="L10" s="79"/>
    </row>
    <row r="11" spans="1:12" ht="15.75">
      <c r="A11" s="25" t="s">
        <v>3</v>
      </c>
      <c r="B11" s="25" t="s">
        <v>4</v>
      </c>
      <c r="C11" s="26" t="s">
        <v>111</v>
      </c>
      <c r="D11" s="101">
        <v>691.9</v>
      </c>
      <c r="E11" s="100">
        <v>432.3</v>
      </c>
      <c r="F11" s="98">
        <v>518</v>
      </c>
      <c r="G11" s="99">
        <f t="shared" si="2"/>
        <v>518</v>
      </c>
      <c r="H11" s="93">
        <f t="shared" si="0"/>
        <v>-173.89999999999998</v>
      </c>
      <c r="I11" s="94">
        <f t="shared" si="1"/>
        <v>74.8663101604278</v>
      </c>
      <c r="J11" s="27"/>
      <c r="K11" s="21"/>
      <c r="L11" s="79"/>
    </row>
    <row r="12" spans="1:12" ht="30">
      <c r="A12" s="25" t="s">
        <v>3</v>
      </c>
      <c r="B12" s="25" t="s">
        <v>4</v>
      </c>
      <c r="C12" s="31" t="s">
        <v>112</v>
      </c>
      <c r="D12" s="101">
        <v>1013.9</v>
      </c>
      <c r="E12" s="100">
        <v>549.7</v>
      </c>
      <c r="F12" s="98">
        <v>760.1</v>
      </c>
      <c r="G12" s="99">
        <f t="shared" si="2"/>
        <v>760.1</v>
      </c>
      <c r="H12" s="93">
        <f t="shared" si="0"/>
        <v>-253.79999999999995</v>
      </c>
      <c r="I12" s="94">
        <f t="shared" si="1"/>
        <v>74.96794555676102</v>
      </c>
      <c r="J12" s="27"/>
      <c r="K12" s="21"/>
      <c r="L12" s="79"/>
    </row>
    <row r="13" spans="1:13" s="7" customFormat="1" ht="30">
      <c r="A13" s="25" t="s">
        <v>3</v>
      </c>
      <c r="B13" s="25" t="s">
        <v>4</v>
      </c>
      <c r="C13" s="31" t="s">
        <v>113</v>
      </c>
      <c r="D13" s="101">
        <v>484.9</v>
      </c>
      <c r="E13" s="100">
        <v>309</v>
      </c>
      <c r="F13" s="98">
        <v>363.1</v>
      </c>
      <c r="G13" s="99">
        <f t="shared" si="2"/>
        <v>363.1</v>
      </c>
      <c r="H13" s="93">
        <f t="shared" si="0"/>
        <v>-121.79999999999995</v>
      </c>
      <c r="I13" s="94">
        <f t="shared" si="1"/>
        <v>74.88141884924727</v>
      </c>
      <c r="J13" s="27"/>
      <c r="K13" s="21"/>
      <c r="L13" s="79"/>
      <c r="M13" s="1"/>
    </row>
    <row r="14" spans="1:12" ht="30">
      <c r="A14" s="25" t="s">
        <v>3</v>
      </c>
      <c r="B14" s="25" t="s">
        <v>4</v>
      </c>
      <c r="C14" s="31" t="s">
        <v>114</v>
      </c>
      <c r="D14" s="101">
        <v>450.6</v>
      </c>
      <c r="E14" s="100">
        <v>258.7</v>
      </c>
      <c r="F14" s="98">
        <v>322</v>
      </c>
      <c r="G14" s="99">
        <f t="shared" si="2"/>
        <v>322</v>
      </c>
      <c r="H14" s="93">
        <f t="shared" si="0"/>
        <v>-128.60000000000002</v>
      </c>
      <c r="I14" s="94">
        <f t="shared" si="1"/>
        <v>71.46027518863737</v>
      </c>
      <c r="J14" s="27"/>
      <c r="K14" s="21"/>
      <c r="L14" s="79"/>
    </row>
    <row r="15" spans="1:12" ht="15.75">
      <c r="A15" s="25" t="s">
        <v>3</v>
      </c>
      <c r="B15" s="25" t="s">
        <v>4</v>
      </c>
      <c r="C15" s="31" t="s">
        <v>169</v>
      </c>
      <c r="D15" s="101">
        <v>376.6</v>
      </c>
      <c r="E15" s="100">
        <v>237.9</v>
      </c>
      <c r="F15" s="98">
        <v>270</v>
      </c>
      <c r="G15" s="99">
        <f t="shared" si="2"/>
        <v>270</v>
      </c>
      <c r="H15" s="93">
        <f t="shared" si="0"/>
        <v>-106.60000000000002</v>
      </c>
      <c r="I15" s="94">
        <f t="shared" si="1"/>
        <v>71.69410515135422</v>
      </c>
      <c r="J15" s="27"/>
      <c r="K15" s="21"/>
      <c r="L15" s="79"/>
    </row>
    <row r="16" spans="1:12" ht="15.75">
      <c r="A16" s="25" t="s">
        <v>3</v>
      </c>
      <c r="B16" s="25" t="s">
        <v>4</v>
      </c>
      <c r="C16" s="26" t="s">
        <v>170</v>
      </c>
      <c r="D16" s="101">
        <v>226.5</v>
      </c>
      <c r="E16" s="100">
        <v>132.9</v>
      </c>
      <c r="F16" s="98">
        <v>171.3</v>
      </c>
      <c r="G16" s="99">
        <f t="shared" si="2"/>
        <v>171.3</v>
      </c>
      <c r="H16" s="93">
        <f t="shared" si="0"/>
        <v>-55.19999999999999</v>
      </c>
      <c r="I16" s="94">
        <f t="shared" si="1"/>
        <v>75.62913907284768</v>
      </c>
      <c r="J16" s="27"/>
      <c r="K16" s="21"/>
      <c r="L16" s="79"/>
    </row>
    <row r="17" spans="1:13" ht="15.75">
      <c r="A17" s="25" t="s">
        <v>3</v>
      </c>
      <c r="B17" s="25" t="s">
        <v>4</v>
      </c>
      <c r="C17" s="26" t="s">
        <v>257</v>
      </c>
      <c r="D17" s="101">
        <v>234.2</v>
      </c>
      <c r="E17" s="100">
        <v>128.8</v>
      </c>
      <c r="F17" s="98">
        <v>181.7</v>
      </c>
      <c r="G17" s="99">
        <f t="shared" si="2"/>
        <v>181.7</v>
      </c>
      <c r="H17" s="93">
        <f t="shared" si="0"/>
        <v>-52.5</v>
      </c>
      <c r="I17" s="94">
        <f t="shared" si="1"/>
        <v>77.58326216908625</v>
      </c>
      <c r="J17" s="10"/>
      <c r="K17" s="11"/>
      <c r="L17" s="43"/>
      <c r="M17" s="7"/>
    </row>
    <row r="18" spans="1:12" ht="15.75">
      <c r="A18" s="8" t="s">
        <v>5</v>
      </c>
      <c r="B18" s="8" t="s">
        <v>6</v>
      </c>
      <c r="C18" s="9" t="s">
        <v>206</v>
      </c>
      <c r="D18" s="106">
        <f>SUM(D19:D24)</f>
        <v>35770.3</v>
      </c>
      <c r="E18" s="106">
        <f>SUM(E19:E24)</f>
        <v>21838.1</v>
      </c>
      <c r="F18" s="106">
        <f>SUM(F19:F24)</f>
        <v>26820.600000000002</v>
      </c>
      <c r="G18" s="106">
        <f>SUM(G19:G24)</f>
        <v>26820.600000000002</v>
      </c>
      <c r="H18" s="93">
        <f t="shared" si="0"/>
        <v>-8949.7</v>
      </c>
      <c r="I18" s="94">
        <f t="shared" si="1"/>
        <v>74.98008124058228</v>
      </c>
      <c r="J18" s="27"/>
      <c r="K18" s="21"/>
      <c r="L18" s="79"/>
    </row>
    <row r="19" spans="1:12" ht="15.75">
      <c r="A19" s="25" t="s">
        <v>67</v>
      </c>
      <c r="B19" s="25" t="s">
        <v>66</v>
      </c>
      <c r="C19" s="26" t="s">
        <v>115</v>
      </c>
      <c r="D19" s="100">
        <v>12423.1</v>
      </c>
      <c r="E19" s="100">
        <v>7100.2</v>
      </c>
      <c r="F19" s="98">
        <v>9215.4</v>
      </c>
      <c r="G19" s="99">
        <f>F19-L18</f>
        <v>9215.4</v>
      </c>
      <c r="H19" s="93">
        <f t="shared" si="0"/>
        <v>-3207.7000000000007</v>
      </c>
      <c r="I19" s="94">
        <f t="shared" si="1"/>
        <v>74.17955260764221</v>
      </c>
      <c r="J19" s="27"/>
      <c r="K19" s="21"/>
      <c r="L19" s="79"/>
    </row>
    <row r="20" spans="1:12" ht="15.75">
      <c r="A20" s="25" t="s">
        <v>69</v>
      </c>
      <c r="B20" s="25" t="s">
        <v>68</v>
      </c>
      <c r="C20" s="26" t="s">
        <v>116</v>
      </c>
      <c r="D20" s="100">
        <v>19528</v>
      </c>
      <c r="E20" s="100">
        <v>12055.3</v>
      </c>
      <c r="F20" s="98">
        <v>14780</v>
      </c>
      <c r="G20" s="99">
        <f>F20-L19</f>
        <v>14780</v>
      </c>
      <c r="H20" s="93">
        <f t="shared" si="0"/>
        <v>-4748</v>
      </c>
      <c r="I20" s="94">
        <f t="shared" si="1"/>
        <v>75.686194182712</v>
      </c>
      <c r="J20" s="27"/>
      <c r="K20" s="21"/>
      <c r="L20" s="79"/>
    </row>
    <row r="21" spans="1:12" ht="30">
      <c r="A21" s="25" t="s">
        <v>67</v>
      </c>
      <c r="B21" s="25" t="s">
        <v>203</v>
      </c>
      <c r="C21" s="26" t="s">
        <v>204</v>
      </c>
      <c r="D21" s="100">
        <v>348.7</v>
      </c>
      <c r="E21" s="100">
        <v>59.1</v>
      </c>
      <c r="F21" s="98">
        <v>248.8</v>
      </c>
      <c r="G21" s="99">
        <f>F21-L20</f>
        <v>248.8</v>
      </c>
      <c r="H21" s="93">
        <f t="shared" si="0"/>
        <v>-99.89999999999998</v>
      </c>
      <c r="I21" s="94">
        <f t="shared" si="1"/>
        <v>71.35073128763982</v>
      </c>
      <c r="J21" s="27"/>
      <c r="K21" s="21"/>
      <c r="L21" s="79"/>
    </row>
    <row r="22" spans="1:12" ht="21.75" customHeight="1">
      <c r="A22" s="25" t="s">
        <v>71</v>
      </c>
      <c r="B22" s="25" t="s">
        <v>70</v>
      </c>
      <c r="C22" s="26" t="s">
        <v>117</v>
      </c>
      <c r="D22" s="100">
        <v>1707.1</v>
      </c>
      <c r="E22" s="100">
        <v>1069.7</v>
      </c>
      <c r="F22" s="98">
        <v>1285.5</v>
      </c>
      <c r="G22" s="99">
        <f>F22-L21</f>
        <v>1285.5</v>
      </c>
      <c r="H22" s="93">
        <f t="shared" si="0"/>
        <v>-421.5999999999999</v>
      </c>
      <c r="I22" s="94">
        <f t="shared" si="1"/>
        <v>75.30314568566575</v>
      </c>
      <c r="J22" s="27"/>
      <c r="K22" s="21"/>
      <c r="L22" s="79"/>
    </row>
    <row r="23" spans="1:12" ht="19.5" customHeight="1" hidden="1">
      <c r="A23" s="25" t="s">
        <v>71</v>
      </c>
      <c r="B23" s="25" t="s">
        <v>70</v>
      </c>
      <c r="C23" s="26" t="s">
        <v>103</v>
      </c>
      <c r="D23" s="100"/>
      <c r="E23" s="100"/>
      <c r="F23" s="98"/>
      <c r="G23" s="99">
        <f>F23-L22</f>
        <v>0</v>
      </c>
      <c r="H23" s="93">
        <f t="shared" si="0"/>
        <v>0</v>
      </c>
      <c r="I23" s="94"/>
      <c r="J23" s="27"/>
      <c r="K23" s="21"/>
      <c r="L23" s="79"/>
    </row>
    <row r="24" spans="1:12" ht="15.75">
      <c r="A24" s="75" t="s">
        <v>72</v>
      </c>
      <c r="B24" s="75" t="s">
        <v>73</v>
      </c>
      <c r="C24" s="76" t="s">
        <v>118</v>
      </c>
      <c r="D24" s="107">
        <f>SUM(D25:D31)</f>
        <v>1763.4</v>
      </c>
      <c r="E24" s="107">
        <f>SUM(E25:E31)</f>
        <v>1553.8000000000002</v>
      </c>
      <c r="F24" s="107">
        <f>SUM(F25:F31)</f>
        <v>1290.8999999999999</v>
      </c>
      <c r="G24" s="108">
        <f>SUM(G25:G31)</f>
        <v>1290.8999999999999</v>
      </c>
      <c r="H24" s="107">
        <f t="shared" si="0"/>
        <v>-472.5000000000002</v>
      </c>
      <c r="I24" s="109">
        <f aca="true" t="shared" si="3" ref="I24:I55">F24/D24*100</f>
        <v>73.20517182715209</v>
      </c>
      <c r="J24" s="27"/>
      <c r="K24" s="21"/>
      <c r="L24" s="79"/>
    </row>
    <row r="25" spans="1:12" ht="24" customHeight="1">
      <c r="A25" s="25" t="s">
        <v>72</v>
      </c>
      <c r="B25" s="25" t="s">
        <v>86</v>
      </c>
      <c r="C25" s="26" t="s">
        <v>119</v>
      </c>
      <c r="D25" s="100">
        <v>282.9</v>
      </c>
      <c r="E25" s="100">
        <v>171.2</v>
      </c>
      <c r="F25" s="98">
        <v>207.8</v>
      </c>
      <c r="G25" s="99">
        <f aca="true" t="shared" si="4" ref="G25:G31">F25-L24</f>
        <v>207.8</v>
      </c>
      <c r="H25" s="93">
        <f t="shared" si="0"/>
        <v>-75.09999999999997</v>
      </c>
      <c r="I25" s="94">
        <f t="shared" si="3"/>
        <v>73.4535171438671</v>
      </c>
      <c r="J25" s="27"/>
      <c r="K25" s="21"/>
      <c r="L25" s="79"/>
    </row>
    <row r="26" spans="1:12" ht="15.75">
      <c r="A26" s="25" t="s">
        <v>72</v>
      </c>
      <c r="B26" s="25" t="s">
        <v>87</v>
      </c>
      <c r="C26" s="26" t="s">
        <v>120</v>
      </c>
      <c r="D26" s="100">
        <v>468.3</v>
      </c>
      <c r="E26" s="100">
        <v>275.5</v>
      </c>
      <c r="F26" s="98">
        <v>351.8</v>
      </c>
      <c r="G26" s="99">
        <f t="shared" si="4"/>
        <v>351.8</v>
      </c>
      <c r="H26" s="93">
        <f t="shared" si="0"/>
        <v>-116.5</v>
      </c>
      <c r="I26" s="94">
        <f t="shared" si="3"/>
        <v>75.12278453982489</v>
      </c>
      <c r="J26" s="27"/>
      <c r="K26" s="21"/>
      <c r="L26" s="79"/>
    </row>
    <row r="27" spans="1:13" s="7" customFormat="1" ht="30" customHeight="1">
      <c r="A27" s="25" t="s">
        <v>72</v>
      </c>
      <c r="B27" s="25" t="s">
        <v>88</v>
      </c>
      <c r="C27" s="26" t="s">
        <v>121</v>
      </c>
      <c r="D27" s="100">
        <v>256.9</v>
      </c>
      <c r="E27" s="100">
        <v>185</v>
      </c>
      <c r="F27" s="98">
        <v>199</v>
      </c>
      <c r="G27" s="99">
        <f t="shared" si="4"/>
        <v>199</v>
      </c>
      <c r="H27" s="93">
        <f t="shared" si="0"/>
        <v>-57.89999999999998</v>
      </c>
      <c r="I27" s="94">
        <f t="shared" si="3"/>
        <v>77.46204748929544</v>
      </c>
      <c r="J27" s="27"/>
      <c r="K27" s="21"/>
      <c r="L27" s="79"/>
      <c r="M27" s="1"/>
    </row>
    <row r="28" spans="1:12" ht="35.25" customHeight="1">
      <c r="A28" s="25" t="s">
        <v>72</v>
      </c>
      <c r="B28" s="25" t="s">
        <v>83</v>
      </c>
      <c r="C28" s="26" t="s">
        <v>122</v>
      </c>
      <c r="D28" s="100">
        <v>685.8</v>
      </c>
      <c r="E28" s="100">
        <v>439.2</v>
      </c>
      <c r="F28" s="98">
        <v>494.5</v>
      </c>
      <c r="G28" s="99">
        <f t="shared" si="4"/>
        <v>494.5</v>
      </c>
      <c r="H28" s="93">
        <f t="shared" si="0"/>
        <v>-191.29999999999995</v>
      </c>
      <c r="I28" s="94">
        <f t="shared" si="3"/>
        <v>72.1055701370662</v>
      </c>
      <c r="J28" s="27"/>
      <c r="K28" s="21"/>
      <c r="L28" s="79"/>
    </row>
    <row r="29" spans="1:13" s="7" customFormat="1" ht="30">
      <c r="A29" s="25" t="s">
        <v>72</v>
      </c>
      <c r="B29" s="25" t="s">
        <v>173</v>
      </c>
      <c r="C29" s="26" t="s">
        <v>314</v>
      </c>
      <c r="D29" s="100">
        <v>64.7</v>
      </c>
      <c r="E29" s="100">
        <v>76</v>
      </c>
      <c r="F29" s="98">
        <v>37.8</v>
      </c>
      <c r="G29" s="99">
        <f t="shared" si="4"/>
        <v>37.8</v>
      </c>
      <c r="H29" s="93">
        <f t="shared" si="0"/>
        <v>-26.900000000000006</v>
      </c>
      <c r="I29" s="94">
        <f t="shared" si="3"/>
        <v>58.42349304482225</v>
      </c>
      <c r="J29" s="27"/>
      <c r="K29" s="21"/>
      <c r="L29" s="79"/>
      <c r="M29" s="1"/>
    </row>
    <row r="30" spans="1:13" s="7" customFormat="1" ht="45.75" customHeight="1">
      <c r="A30" s="41" t="s">
        <v>72</v>
      </c>
      <c r="B30" s="41" t="s">
        <v>153</v>
      </c>
      <c r="C30" s="31" t="s">
        <v>154</v>
      </c>
      <c r="D30" s="100">
        <v>4.8</v>
      </c>
      <c r="E30" s="100">
        <v>4</v>
      </c>
      <c r="F30" s="98">
        <v>0</v>
      </c>
      <c r="G30" s="99">
        <f t="shared" si="4"/>
        <v>0</v>
      </c>
      <c r="H30" s="93">
        <f t="shared" si="0"/>
        <v>-4.8</v>
      </c>
      <c r="I30" s="94">
        <f t="shared" si="3"/>
        <v>0</v>
      </c>
      <c r="J30" s="27"/>
      <c r="K30" s="21"/>
      <c r="L30" s="79"/>
      <c r="M30" s="1"/>
    </row>
    <row r="31" spans="1:13" ht="60" hidden="1">
      <c r="A31" s="41" t="s">
        <v>72</v>
      </c>
      <c r="B31" s="41" t="s">
        <v>165</v>
      </c>
      <c r="C31" s="26" t="s">
        <v>208</v>
      </c>
      <c r="D31" s="100"/>
      <c r="E31" s="100">
        <v>402.9</v>
      </c>
      <c r="F31" s="98"/>
      <c r="G31" s="99">
        <f t="shared" si="4"/>
        <v>0</v>
      </c>
      <c r="H31" s="93"/>
      <c r="I31" s="94"/>
      <c r="J31" s="10"/>
      <c r="K31" s="10"/>
      <c r="L31" s="43"/>
      <c r="M31" s="7"/>
    </row>
    <row r="32" spans="1:12" ht="15.75" hidden="1">
      <c r="A32" s="8" t="s">
        <v>123</v>
      </c>
      <c r="B32" s="8" t="s">
        <v>7</v>
      </c>
      <c r="C32" s="9" t="s">
        <v>124</v>
      </c>
      <c r="D32" s="94">
        <f>SUM(D33:D33)</f>
        <v>0</v>
      </c>
      <c r="E32" s="94">
        <f>SUM(E33:E33)</f>
        <v>0</v>
      </c>
      <c r="F32" s="94">
        <f>SUM(F33:F33)</f>
        <v>0</v>
      </c>
      <c r="G32" s="106">
        <f>SUM(G33:G33)</f>
        <v>0</v>
      </c>
      <c r="H32" s="93">
        <f t="shared" si="0"/>
        <v>0</v>
      </c>
      <c r="I32" s="94" t="e">
        <f t="shared" si="3"/>
        <v>#DIV/0!</v>
      </c>
      <c r="J32" s="27"/>
      <c r="K32" s="21"/>
      <c r="L32" s="79"/>
    </row>
    <row r="33" spans="1:13" ht="4.5" customHeight="1" hidden="1">
      <c r="A33" s="25" t="s">
        <v>55</v>
      </c>
      <c r="B33" s="25" t="s">
        <v>56</v>
      </c>
      <c r="C33" s="53" t="s">
        <v>157</v>
      </c>
      <c r="D33" s="100"/>
      <c r="E33" s="100"/>
      <c r="F33" s="98"/>
      <c r="G33" s="99">
        <f>F33-L32</f>
        <v>0</v>
      </c>
      <c r="H33" s="93">
        <f t="shared" si="0"/>
        <v>0</v>
      </c>
      <c r="I33" s="94" t="e">
        <f t="shared" si="3"/>
        <v>#DIV/0!</v>
      </c>
      <c r="J33" s="10"/>
      <c r="K33" s="11"/>
      <c r="L33" s="43"/>
      <c r="M33" s="7"/>
    </row>
    <row r="34" spans="1:13" ht="15.75">
      <c r="A34" s="8" t="s">
        <v>126</v>
      </c>
      <c r="B34" s="8" t="s">
        <v>8</v>
      </c>
      <c r="C34" s="38" t="s">
        <v>125</v>
      </c>
      <c r="D34" s="94">
        <f>D35+D47+D78+D79+D83+D88+D57+D54</f>
        <v>17734.5</v>
      </c>
      <c r="E34" s="94">
        <f>E35+E47+E78+E79+E83+E88+E57+E54</f>
        <v>5469.299999999999</v>
      </c>
      <c r="F34" s="94">
        <f>F35+F47+F78+F79+F83+F88+F57+F54</f>
        <v>12708.9</v>
      </c>
      <c r="G34" s="106" t="e">
        <f>G35+G47+G55+G56+#REF!+G74+G75+G77+G78+G79+G83+G89</f>
        <v>#REF!</v>
      </c>
      <c r="H34" s="93">
        <f t="shared" si="0"/>
        <v>-5025.6</v>
      </c>
      <c r="I34" s="94">
        <f t="shared" si="3"/>
        <v>71.66201471707689</v>
      </c>
      <c r="J34" s="27"/>
      <c r="K34" s="11"/>
      <c r="L34" s="43"/>
      <c r="M34" s="7"/>
    </row>
    <row r="35" spans="1:12" ht="15.75">
      <c r="A35" s="8"/>
      <c r="B35" s="28" t="s">
        <v>182</v>
      </c>
      <c r="C35" s="9" t="s">
        <v>96</v>
      </c>
      <c r="D35" s="94">
        <f>SUM(D36:D46)</f>
        <v>2144.6000000000004</v>
      </c>
      <c r="E35" s="94">
        <f>SUM(E36:E46)</f>
        <v>1141.1</v>
      </c>
      <c r="F35" s="94">
        <f>SUM(F36:F46)</f>
        <v>1284.3</v>
      </c>
      <c r="G35" s="106">
        <f>SUM(G36:G46)</f>
        <v>1284.3</v>
      </c>
      <c r="H35" s="93">
        <f t="shared" si="0"/>
        <v>-860.3000000000004</v>
      </c>
      <c r="I35" s="94">
        <f t="shared" si="3"/>
        <v>59.88529329478689</v>
      </c>
      <c r="J35" s="27"/>
      <c r="K35" s="21"/>
      <c r="L35" s="79"/>
    </row>
    <row r="36" spans="1:12" ht="79.5" customHeight="1">
      <c r="A36" s="25" t="s">
        <v>9</v>
      </c>
      <c r="B36" s="25" t="s">
        <v>10</v>
      </c>
      <c r="C36" s="59" t="s">
        <v>280</v>
      </c>
      <c r="D36" s="100">
        <v>960</v>
      </c>
      <c r="E36" s="100">
        <v>482.5</v>
      </c>
      <c r="F36" s="98">
        <v>563</v>
      </c>
      <c r="G36" s="99">
        <f aca="true" t="shared" si="5" ref="G36:G46">F36-L35</f>
        <v>563</v>
      </c>
      <c r="H36" s="93">
        <f t="shared" si="0"/>
        <v>-397</v>
      </c>
      <c r="I36" s="94">
        <f t="shared" si="3"/>
        <v>58.64583333333333</v>
      </c>
      <c r="J36" s="27"/>
      <c r="K36" s="21"/>
      <c r="L36" s="79"/>
    </row>
    <row r="37" spans="1:12" ht="79.5" customHeight="1">
      <c r="A37" s="25" t="s">
        <v>9</v>
      </c>
      <c r="B37" s="25" t="s">
        <v>58</v>
      </c>
      <c r="C37" s="59" t="s">
        <v>281</v>
      </c>
      <c r="D37" s="100">
        <v>2.5</v>
      </c>
      <c r="E37" s="100">
        <v>10.7</v>
      </c>
      <c r="F37" s="98">
        <v>1.7</v>
      </c>
      <c r="G37" s="99">
        <f t="shared" si="5"/>
        <v>1.7</v>
      </c>
      <c r="H37" s="93">
        <f t="shared" si="0"/>
        <v>-0.8</v>
      </c>
      <c r="I37" s="94">
        <f t="shared" si="3"/>
        <v>68</v>
      </c>
      <c r="J37" s="27"/>
      <c r="K37" s="21"/>
      <c r="L37" s="79"/>
    </row>
    <row r="38" spans="1:12" ht="77.25">
      <c r="A38" s="25" t="s">
        <v>9</v>
      </c>
      <c r="B38" s="25" t="s">
        <v>59</v>
      </c>
      <c r="C38" s="59" t="s">
        <v>282</v>
      </c>
      <c r="D38" s="100">
        <v>22</v>
      </c>
      <c r="E38" s="100">
        <v>105.6</v>
      </c>
      <c r="F38" s="98">
        <v>4.6</v>
      </c>
      <c r="G38" s="99">
        <f t="shared" si="5"/>
        <v>4.6</v>
      </c>
      <c r="H38" s="93">
        <f t="shared" si="0"/>
        <v>-17.4</v>
      </c>
      <c r="I38" s="94">
        <f t="shared" si="3"/>
        <v>20.909090909090907</v>
      </c>
      <c r="J38" s="27"/>
      <c r="K38" s="21"/>
      <c r="L38" s="79"/>
    </row>
    <row r="39" spans="1:12" ht="64.5">
      <c r="A39" s="25" t="s">
        <v>9</v>
      </c>
      <c r="B39" s="25" t="s">
        <v>60</v>
      </c>
      <c r="C39" s="59" t="s">
        <v>283</v>
      </c>
      <c r="D39" s="100">
        <v>325</v>
      </c>
      <c r="E39" s="100">
        <v>108.4</v>
      </c>
      <c r="F39" s="98">
        <v>186.7</v>
      </c>
      <c r="G39" s="99">
        <f t="shared" si="5"/>
        <v>186.7</v>
      </c>
      <c r="H39" s="93">
        <f t="shared" si="0"/>
        <v>-138.3</v>
      </c>
      <c r="I39" s="94">
        <f t="shared" si="3"/>
        <v>57.44615384615385</v>
      </c>
      <c r="J39" s="27"/>
      <c r="K39" s="21"/>
      <c r="L39" s="79"/>
    </row>
    <row r="40" spans="1:12" ht="67.5" customHeight="1" hidden="1">
      <c r="A40" s="25" t="s">
        <v>9</v>
      </c>
      <c r="B40" s="25" t="s">
        <v>164</v>
      </c>
      <c r="C40" s="74" t="s">
        <v>284</v>
      </c>
      <c r="D40" s="100">
        <v>0</v>
      </c>
      <c r="E40" s="100">
        <v>0.2</v>
      </c>
      <c r="F40" s="98">
        <v>0</v>
      </c>
      <c r="G40" s="99">
        <f t="shared" si="5"/>
        <v>0</v>
      </c>
      <c r="H40" s="93">
        <f aca="true" t="shared" si="6" ref="H40:H71">F40-D40</f>
        <v>0</v>
      </c>
      <c r="I40" s="94"/>
      <c r="J40" s="27"/>
      <c r="K40" s="21"/>
      <c r="L40" s="79"/>
    </row>
    <row r="41" spans="1:12" ht="0.75" customHeight="1" hidden="1">
      <c r="A41" s="25" t="s">
        <v>9</v>
      </c>
      <c r="B41" s="25" t="s">
        <v>102</v>
      </c>
      <c r="C41" s="59" t="s">
        <v>270</v>
      </c>
      <c r="D41" s="100"/>
      <c r="E41" s="100">
        <v>5</v>
      </c>
      <c r="F41" s="98"/>
      <c r="G41" s="99">
        <f t="shared" si="5"/>
        <v>0</v>
      </c>
      <c r="H41" s="93">
        <f t="shared" si="6"/>
        <v>0</v>
      </c>
      <c r="I41" s="94" t="e">
        <f t="shared" si="3"/>
        <v>#DIV/0!</v>
      </c>
      <c r="J41" s="27"/>
      <c r="K41" s="21"/>
      <c r="L41" s="79"/>
    </row>
    <row r="42" spans="1:13" s="7" customFormat="1" ht="64.5">
      <c r="A42" s="25" t="s">
        <v>34</v>
      </c>
      <c r="B42" s="25" t="s">
        <v>78</v>
      </c>
      <c r="C42" s="59" t="s">
        <v>223</v>
      </c>
      <c r="D42" s="100">
        <v>601.5</v>
      </c>
      <c r="E42" s="100">
        <v>286.4</v>
      </c>
      <c r="F42" s="98">
        <v>372.4</v>
      </c>
      <c r="G42" s="99">
        <f t="shared" si="5"/>
        <v>372.4</v>
      </c>
      <c r="H42" s="93">
        <f t="shared" si="6"/>
        <v>-229.10000000000002</v>
      </c>
      <c r="I42" s="94">
        <f t="shared" si="3"/>
        <v>61.911886949293425</v>
      </c>
      <c r="J42" s="27"/>
      <c r="K42" s="21"/>
      <c r="L42" s="79"/>
      <c r="M42" s="1"/>
    </row>
    <row r="43" spans="1:12" ht="64.5">
      <c r="A43" s="25" t="s">
        <v>34</v>
      </c>
      <c r="B43" s="25" t="s">
        <v>171</v>
      </c>
      <c r="C43" s="59" t="s">
        <v>224</v>
      </c>
      <c r="D43" s="100">
        <v>0.4</v>
      </c>
      <c r="E43" s="100">
        <v>0.3</v>
      </c>
      <c r="F43" s="98">
        <v>0.3</v>
      </c>
      <c r="G43" s="99">
        <f t="shared" si="5"/>
        <v>0.3</v>
      </c>
      <c r="H43" s="93">
        <f t="shared" si="6"/>
        <v>-0.10000000000000003</v>
      </c>
      <c r="I43" s="94">
        <f t="shared" si="3"/>
        <v>74.99999999999999</v>
      </c>
      <c r="J43" s="27"/>
      <c r="K43" s="21"/>
      <c r="L43" s="79"/>
    </row>
    <row r="44" spans="1:12" ht="51.75">
      <c r="A44" s="25" t="s">
        <v>34</v>
      </c>
      <c r="B44" s="25" t="s">
        <v>79</v>
      </c>
      <c r="C44" s="59" t="s">
        <v>225</v>
      </c>
      <c r="D44" s="100">
        <v>12</v>
      </c>
      <c r="E44" s="100">
        <v>56.5</v>
      </c>
      <c r="F44" s="98">
        <v>7.1</v>
      </c>
      <c r="G44" s="99">
        <f t="shared" si="5"/>
        <v>7.1</v>
      </c>
      <c r="H44" s="93">
        <f t="shared" si="6"/>
        <v>-4.9</v>
      </c>
      <c r="I44" s="94">
        <f t="shared" si="3"/>
        <v>59.166666666666664</v>
      </c>
      <c r="J44" s="27"/>
      <c r="K44" s="21"/>
      <c r="L44" s="79"/>
    </row>
    <row r="45" spans="1:12" ht="44.25" customHeight="1">
      <c r="A45" s="25" t="s">
        <v>34</v>
      </c>
      <c r="B45" s="25" t="s">
        <v>179</v>
      </c>
      <c r="C45" s="59" t="s">
        <v>183</v>
      </c>
      <c r="D45" s="100">
        <v>63.2</v>
      </c>
      <c r="E45" s="100">
        <v>50.6</v>
      </c>
      <c r="F45" s="98">
        <v>38.9</v>
      </c>
      <c r="G45" s="99">
        <f t="shared" si="5"/>
        <v>38.9</v>
      </c>
      <c r="H45" s="93">
        <f t="shared" si="6"/>
        <v>-24.300000000000004</v>
      </c>
      <c r="I45" s="94">
        <f t="shared" si="3"/>
        <v>61.5506329113924</v>
      </c>
      <c r="J45" s="27"/>
      <c r="K45" s="21"/>
      <c r="L45" s="79"/>
    </row>
    <row r="46" spans="1:13" ht="26.25">
      <c r="A46" s="25" t="s">
        <v>34</v>
      </c>
      <c r="B46" s="25" t="s">
        <v>207</v>
      </c>
      <c r="C46" s="59" t="s">
        <v>209</v>
      </c>
      <c r="D46" s="100">
        <v>158</v>
      </c>
      <c r="E46" s="100">
        <v>34.9</v>
      </c>
      <c r="F46" s="98">
        <v>109.6</v>
      </c>
      <c r="G46" s="99">
        <f t="shared" si="5"/>
        <v>109.6</v>
      </c>
      <c r="H46" s="93">
        <f t="shared" si="6"/>
        <v>-48.400000000000006</v>
      </c>
      <c r="I46" s="94">
        <f t="shared" si="3"/>
        <v>69.36708860759492</v>
      </c>
      <c r="J46" s="27"/>
      <c r="K46" s="10"/>
      <c r="L46" s="43"/>
      <c r="M46" s="7"/>
    </row>
    <row r="47" spans="1:12" ht="15.75">
      <c r="A47" s="8"/>
      <c r="B47" s="28" t="s">
        <v>184</v>
      </c>
      <c r="C47" s="30" t="s">
        <v>97</v>
      </c>
      <c r="D47" s="94">
        <f>SUM(D48:D53)</f>
        <v>11269.199999999999</v>
      </c>
      <c r="E47" s="94">
        <f>SUM(E48:E53)</f>
        <v>1842.6999999999998</v>
      </c>
      <c r="F47" s="94">
        <f>SUM(F48:F53)</f>
        <v>8292</v>
      </c>
      <c r="G47" s="106">
        <f>SUM(G48:G52)</f>
        <v>8165.900000000001</v>
      </c>
      <c r="H47" s="93">
        <f t="shared" si="6"/>
        <v>-2977.199999999999</v>
      </c>
      <c r="I47" s="94">
        <f t="shared" si="3"/>
        <v>73.58108827600896</v>
      </c>
      <c r="J47" s="27"/>
      <c r="K47" s="21"/>
      <c r="L47" s="80"/>
    </row>
    <row r="48" spans="1:12" ht="31.5">
      <c r="A48" s="25" t="s">
        <v>12</v>
      </c>
      <c r="B48" s="25" t="s">
        <v>61</v>
      </c>
      <c r="C48" s="53" t="s">
        <v>127</v>
      </c>
      <c r="D48" s="100">
        <v>244.7</v>
      </c>
      <c r="E48" s="100">
        <v>73.9</v>
      </c>
      <c r="F48" s="110">
        <v>143.5</v>
      </c>
      <c r="G48" s="99">
        <f aca="true" t="shared" si="7" ref="G48:G53">F48-L47</f>
        <v>143.5</v>
      </c>
      <c r="H48" s="93">
        <f t="shared" si="6"/>
        <v>-101.19999999999999</v>
      </c>
      <c r="I48" s="94">
        <f t="shared" si="3"/>
        <v>58.643236616264815</v>
      </c>
      <c r="J48" s="27"/>
      <c r="K48" s="21"/>
      <c r="L48" s="79"/>
    </row>
    <row r="49" spans="1:12" ht="31.5">
      <c r="A49" s="25" t="s">
        <v>12</v>
      </c>
      <c r="B49" s="25" t="s">
        <v>62</v>
      </c>
      <c r="C49" s="53" t="s">
        <v>210</v>
      </c>
      <c r="D49" s="100">
        <v>1906.5</v>
      </c>
      <c r="E49" s="100">
        <v>616.3</v>
      </c>
      <c r="F49" s="98">
        <v>1401.5</v>
      </c>
      <c r="G49" s="99">
        <f t="shared" si="7"/>
        <v>1401.5</v>
      </c>
      <c r="H49" s="93">
        <f t="shared" si="6"/>
        <v>-505</v>
      </c>
      <c r="I49" s="94">
        <f t="shared" si="3"/>
        <v>73.51167060057698</v>
      </c>
      <c r="J49" s="27"/>
      <c r="K49" s="21"/>
      <c r="L49" s="79"/>
    </row>
    <row r="50" spans="1:13" s="7" customFormat="1" ht="31.5">
      <c r="A50" s="25" t="s">
        <v>12</v>
      </c>
      <c r="B50" s="25" t="s">
        <v>63</v>
      </c>
      <c r="C50" s="53" t="s">
        <v>128</v>
      </c>
      <c r="D50" s="100">
        <v>7031.1</v>
      </c>
      <c r="E50" s="100">
        <v>640.5</v>
      </c>
      <c r="F50" s="98">
        <v>5160.6</v>
      </c>
      <c r="G50" s="99">
        <f t="shared" si="7"/>
        <v>5160.6</v>
      </c>
      <c r="H50" s="93">
        <f t="shared" si="6"/>
        <v>-1870.5</v>
      </c>
      <c r="I50" s="94">
        <f t="shared" si="3"/>
        <v>73.39676579767035</v>
      </c>
      <c r="J50" s="27"/>
      <c r="K50" s="21"/>
      <c r="L50" s="79"/>
      <c r="M50" s="1"/>
    </row>
    <row r="51" spans="1:13" s="7" customFormat="1" ht="31.5">
      <c r="A51" s="25" t="s">
        <v>12</v>
      </c>
      <c r="B51" s="25" t="s">
        <v>64</v>
      </c>
      <c r="C51" s="53" t="s">
        <v>211</v>
      </c>
      <c r="D51" s="100">
        <v>724.6</v>
      </c>
      <c r="E51" s="100">
        <v>137.2</v>
      </c>
      <c r="F51" s="98">
        <v>597</v>
      </c>
      <c r="G51" s="99">
        <f t="shared" si="7"/>
        <v>597</v>
      </c>
      <c r="H51" s="93">
        <f t="shared" si="6"/>
        <v>-127.60000000000002</v>
      </c>
      <c r="I51" s="94">
        <f t="shared" si="3"/>
        <v>82.39028429478333</v>
      </c>
      <c r="J51" s="27"/>
      <c r="K51" s="21"/>
      <c r="L51" s="79"/>
      <c r="M51" s="1"/>
    </row>
    <row r="52" spans="1:13" s="7" customFormat="1" ht="31.5">
      <c r="A52" s="25" t="s">
        <v>12</v>
      </c>
      <c r="B52" s="25" t="s">
        <v>65</v>
      </c>
      <c r="C52" s="53" t="s">
        <v>129</v>
      </c>
      <c r="D52" s="100">
        <v>1174.4</v>
      </c>
      <c r="E52" s="100">
        <v>336.9</v>
      </c>
      <c r="F52" s="98">
        <v>863.3</v>
      </c>
      <c r="G52" s="99">
        <f t="shared" si="7"/>
        <v>863.3</v>
      </c>
      <c r="H52" s="93">
        <f t="shared" si="6"/>
        <v>-311.10000000000014</v>
      </c>
      <c r="I52" s="94">
        <f t="shared" si="3"/>
        <v>73.50987738419617</v>
      </c>
      <c r="J52" s="27"/>
      <c r="K52" s="21"/>
      <c r="L52" s="79"/>
      <c r="M52" s="1"/>
    </row>
    <row r="53" spans="1:13" s="7" customFormat="1" ht="20.25" customHeight="1">
      <c r="A53" s="25" t="s">
        <v>12</v>
      </c>
      <c r="B53" s="25" t="s">
        <v>175</v>
      </c>
      <c r="C53" s="53" t="s">
        <v>185</v>
      </c>
      <c r="D53" s="100">
        <v>187.9</v>
      </c>
      <c r="E53" s="100">
        <v>37.9</v>
      </c>
      <c r="F53" s="98">
        <v>126.1</v>
      </c>
      <c r="G53" s="99">
        <f t="shared" si="7"/>
        <v>126.1</v>
      </c>
      <c r="H53" s="93">
        <f t="shared" si="6"/>
        <v>-61.80000000000001</v>
      </c>
      <c r="I53" s="94">
        <f t="shared" si="3"/>
        <v>67.11016498137306</v>
      </c>
      <c r="J53" s="27"/>
      <c r="K53" s="21"/>
      <c r="L53" s="79"/>
      <c r="M53" s="1"/>
    </row>
    <row r="54" spans="1:13" ht="14.25" customHeight="1">
      <c r="A54" s="25"/>
      <c r="B54" s="8" t="s">
        <v>212</v>
      </c>
      <c r="C54" s="30" t="s">
        <v>97</v>
      </c>
      <c r="D54" s="94">
        <f>D55+D56+D58+D74+D75+D77+D59+D76</f>
        <v>924.0000000000001</v>
      </c>
      <c r="E54" s="94">
        <f>E55+E56+E58+E74+E75+E77+E59+E76</f>
        <v>949.1999999999999</v>
      </c>
      <c r="F54" s="94">
        <f>F55+F56+F58+F74+F75+F77+F59+F76</f>
        <v>605.3</v>
      </c>
      <c r="G54" s="99"/>
      <c r="H54" s="93">
        <f t="shared" si="6"/>
        <v>-318.70000000000016</v>
      </c>
      <c r="I54" s="94">
        <f t="shared" si="3"/>
        <v>65.50865800865799</v>
      </c>
      <c r="J54" s="10"/>
      <c r="K54" s="11"/>
      <c r="L54" s="79"/>
      <c r="M54" s="7"/>
    </row>
    <row r="55" spans="1:13" ht="30.75" customHeight="1">
      <c r="A55" s="25" t="s">
        <v>12</v>
      </c>
      <c r="B55" s="25" t="s">
        <v>13</v>
      </c>
      <c r="C55" s="53" t="s">
        <v>130</v>
      </c>
      <c r="D55" s="100">
        <v>160.4</v>
      </c>
      <c r="E55" s="100">
        <v>256.9</v>
      </c>
      <c r="F55" s="98">
        <v>80.9</v>
      </c>
      <c r="G55" s="96">
        <f>F55-L54</f>
        <v>80.9</v>
      </c>
      <c r="H55" s="93">
        <f t="shared" si="6"/>
        <v>-79.5</v>
      </c>
      <c r="I55" s="94">
        <f t="shared" si="3"/>
        <v>50.43640897755611</v>
      </c>
      <c r="J55" s="10"/>
      <c r="K55" s="11"/>
      <c r="L55" s="79"/>
      <c r="M55" s="7"/>
    </row>
    <row r="56" spans="1:13" ht="47.25" customHeight="1">
      <c r="A56" s="25" t="s">
        <v>11</v>
      </c>
      <c r="B56" s="25" t="s">
        <v>46</v>
      </c>
      <c r="C56" s="53" t="s">
        <v>158</v>
      </c>
      <c r="D56" s="100">
        <v>16.2</v>
      </c>
      <c r="E56" s="100">
        <v>28.4</v>
      </c>
      <c r="F56" s="98">
        <v>6.4</v>
      </c>
      <c r="G56" s="96">
        <f>F56-L55</f>
        <v>6.4</v>
      </c>
      <c r="H56" s="93">
        <f t="shared" si="6"/>
        <v>-9.799999999999999</v>
      </c>
      <c r="I56" s="94">
        <f aca="true" t="shared" si="8" ref="I56:I88">F56/D56*100</f>
        <v>39.50617283950618</v>
      </c>
      <c r="J56" s="10"/>
      <c r="K56" s="11"/>
      <c r="L56" s="81"/>
      <c r="M56" s="7"/>
    </row>
    <row r="57" spans="1:13" ht="15.75" customHeight="1" hidden="1">
      <c r="A57" s="25"/>
      <c r="B57" s="25"/>
      <c r="C57" s="7"/>
      <c r="D57" s="100"/>
      <c r="E57" s="94"/>
      <c r="F57" s="100"/>
      <c r="G57" s="99"/>
      <c r="H57" s="93">
        <f t="shared" si="6"/>
        <v>0</v>
      </c>
      <c r="I57" s="94" t="e">
        <f t="shared" si="8"/>
        <v>#DIV/0!</v>
      </c>
      <c r="J57" s="10"/>
      <c r="K57" s="11"/>
      <c r="L57" s="81"/>
      <c r="M57" s="7"/>
    </row>
    <row r="58" spans="1:12" ht="45">
      <c r="A58" s="25" t="s">
        <v>16</v>
      </c>
      <c r="B58" s="25" t="s">
        <v>17</v>
      </c>
      <c r="C58" s="26" t="s">
        <v>315</v>
      </c>
      <c r="D58" s="100">
        <v>601.7</v>
      </c>
      <c r="E58" s="100">
        <v>605.1</v>
      </c>
      <c r="F58" s="100">
        <v>424.7</v>
      </c>
      <c r="G58" s="96">
        <f aca="true" t="shared" si="9" ref="G58:G78">F58-L57</f>
        <v>424.7</v>
      </c>
      <c r="H58" s="93">
        <f t="shared" si="6"/>
        <v>-177.00000000000006</v>
      </c>
      <c r="I58" s="94">
        <f t="shared" si="8"/>
        <v>70.58334718298156</v>
      </c>
      <c r="J58" s="27"/>
      <c r="K58" s="21"/>
      <c r="L58" s="82"/>
    </row>
    <row r="59" spans="1:12" ht="27.75" customHeight="1">
      <c r="A59" s="25" t="s">
        <v>16</v>
      </c>
      <c r="B59" s="25" t="s">
        <v>17</v>
      </c>
      <c r="C59" s="26" t="s">
        <v>316</v>
      </c>
      <c r="D59" s="100">
        <v>95.1</v>
      </c>
      <c r="E59" s="100">
        <v>13</v>
      </c>
      <c r="F59" s="96">
        <v>52.4</v>
      </c>
      <c r="G59" s="99">
        <f t="shared" si="9"/>
        <v>52.4</v>
      </c>
      <c r="H59" s="93">
        <f t="shared" si="6"/>
        <v>-42.699999999999996</v>
      </c>
      <c r="I59" s="94">
        <f t="shared" si="8"/>
        <v>55.099894847528915</v>
      </c>
      <c r="J59" s="27"/>
      <c r="K59" s="21"/>
      <c r="L59" s="82"/>
    </row>
    <row r="60" spans="1:12" ht="0.75" customHeight="1" hidden="1">
      <c r="A60" s="25" t="s">
        <v>16</v>
      </c>
      <c r="B60" s="25" t="s">
        <v>17</v>
      </c>
      <c r="C60" s="26" t="s">
        <v>132</v>
      </c>
      <c r="D60" s="100"/>
      <c r="E60" s="100">
        <v>13</v>
      </c>
      <c r="F60" s="96"/>
      <c r="G60" s="99">
        <f t="shared" si="9"/>
        <v>0</v>
      </c>
      <c r="H60" s="93">
        <f t="shared" si="6"/>
        <v>0</v>
      </c>
      <c r="I60" s="94" t="e">
        <f t="shared" si="8"/>
        <v>#DIV/0!</v>
      </c>
      <c r="J60" s="27"/>
      <c r="K60" s="21"/>
      <c r="L60" s="82"/>
    </row>
    <row r="61" spans="1:12" ht="15.75" hidden="1">
      <c r="A61" s="25" t="s">
        <v>16</v>
      </c>
      <c r="B61" s="25" t="s">
        <v>17</v>
      </c>
      <c r="C61" s="26" t="s">
        <v>136</v>
      </c>
      <c r="D61" s="100"/>
      <c r="E61" s="100">
        <v>5</v>
      </c>
      <c r="F61" s="96"/>
      <c r="G61" s="99">
        <f t="shared" si="9"/>
        <v>0</v>
      </c>
      <c r="H61" s="93">
        <f t="shared" si="6"/>
        <v>0</v>
      </c>
      <c r="I61" s="94" t="e">
        <f t="shared" si="8"/>
        <v>#DIV/0!</v>
      </c>
      <c r="J61" s="27"/>
      <c r="K61" s="21"/>
      <c r="L61" s="82"/>
    </row>
    <row r="62" spans="1:12" ht="15.75" hidden="1">
      <c r="A62" s="25" t="s">
        <v>16</v>
      </c>
      <c r="B62" s="25" t="s">
        <v>17</v>
      </c>
      <c r="C62" s="26" t="s">
        <v>99</v>
      </c>
      <c r="D62" s="100"/>
      <c r="E62" s="100">
        <v>3</v>
      </c>
      <c r="F62" s="96"/>
      <c r="G62" s="99">
        <f t="shared" si="9"/>
        <v>0</v>
      </c>
      <c r="H62" s="93">
        <f t="shared" si="6"/>
        <v>0</v>
      </c>
      <c r="I62" s="94" t="e">
        <f t="shared" si="8"/>
        <v>#DIV/0!</v>
      </c>
      <c r="J62" s="27"/>
      <c r="K62" s="21"/>
      <c r="L62" s="82"/>
    </row>
    <row r="63" spans="1:12" ht="15.75" hidden="1">
      <c r="A63" s="25" t="s">
        <v>16</v>
      </c>
      <c r="B63" s="25" t="s">
        <v>17</v>
      </c>
      <c r="C63" s="26" t="s">
        <v>92</v>
      </c>
      <c r="D63" s="100"/>
      <c r="E63" s="100">
        <v>5</v>
      </c>
      <c r="F63" s="96"/>
      <c r="G63" s="99">
        <f t="shared" si="9"/>
        <v>0</v>
      </c>
      <c r="H63" s="93">
        <f t="shared" si="6"/>
        <v>0</v>
      </c>
      <c r="I63" s="94" t="e">
        <f t="shared" si="8"/>
        <v>#DIV/0!</v>
      </c>
      <c r="J63" s="27"/>
      <c r="K63" s="21"/>
      <c r="L63" s="82"/>
    </row>
    <row r="64" spans="1:12" ht="15.75" hidden="1">
      <c r="A64" s="25" t="s">
        <v>16</v>
      </c>
      <c r="B64" s="25" t="s">
        <v>17</v>
      </c>
      <c r="C64" s="26" t="s">
        <v>131</v>
      </c>
      <c r="D64" s="100"/>
      <c r="E64" s="100">
        <v>5</v>
      </c>
      <c r="F64" s="96"/>
      <c r="G64" s="99">
        <f t="shared" si="9"/>
        <v>0</v>
      </c>
      <c r="H64" s="93">
        <f t="shared" si="6"/>
        <v>0</v>
      </c>
      <c r="I64" s="94" t="e">
        <f t="shared" si="8"/>
        <v>#DIV/0!</v>
      </c>
      <c r="J64" s="27"/>
      <c r="K64" s="21"/>
      <c r="L64" s="82"/>
    </row>
    <row r="65" spans="1:12" ht="15.75" hidden="1">
      <c r="A65" s="25" t="s">
        <v>16</v>
      </c>
      <c r="B65" s="25" t="s">
        <v>17</v>
      </c>
      <c r="C65" s="26" t="s">
        <v>90</v>
      </c>
      <c r="D65" s="100"/>
      <c r="E65" s="100">
        <v>45</v>
      </c>
      <c r="F65" s="96"/>
      <c r="G65" s="99">
        <f t="shared" si="9"/>
        <v>0</v>
      </c>
      <c r="H65" s="93">
        <f t="shared" si="6"/>
        <v>0</v>
      </c>
      <c r="I65" s="94" t="e">
        <f t="shared" si="8"/>
        <v>#DIV/0!</v>
      </c>
      <c r="J65" s="27"/>
      <c r="K65" s="21"/>
      <c r="L65" s="82"/>
    </row>
    <row r="66" spans="1:12" ht="15.75" hidden="1">
      <c r="A66" s="25" t="s">
        <v>16</v>
      </c>
      <c r="B66" s="25" t="s">
        <v>17</v>
      </c>
      <c r="C66" s="26" t="s">
        <v>105</v>
      </c>
      <c r="D66" s="100"/>
      <c r="E66" s="100">
        <v>36</v>
      </c>
      <c r="F66" s="96"/>
      <c r="G66" s="99">
        <f t="shared" si="9"/>
        <v>0</v>
      </c>
      <c r="H66" s="93">
        <f t="shared" si="6"/>
        <v>0</v>
      </c>
      <c r="I66" s="94" t="e">
        <f t="shared" si="8"/>
        <v>#DIV/0!</v>
      </c>
      <c r="J66" s="27"/>
      <c r="K66" s="21"/>
      <c r="L66" s="82"/>
    </row>
    <row r="67" spans="1:12" ht="15.75" hidden="1">
      <c r="A67" s="25" t="s">
        <v>16</v>
      </c>
      <c r="B67" s="25" t="s">
        <v>17</v>
      </c>
      <c r="C67" s="26" t="s">
        <v>91</v>
      </c>
      <c r="D67" s="100"/>
      <c r="E67" s="100">
        <v>4.5</v>
      </c>
      <c r="F67" s="96"/>
      <c r="G67" s="99">
        <f t="shared" si="9"/>
        <v>0</v>
      </c>
      <c r="H67" s="93">
        <f t="shared" si="6"/>
        <v>0</v>
      </c>
      <c r="I67" s="94" t="e">
        <f t="shared" si="8"/>
        <v>#DIV/0!</v>
      </c>
      <c r="J67" s="27"/>
      <c r="K67" s="21"/>
      <c r="L67" s="82"/>
    </row>
    <row r="68" spans="1:12" ht="15.75" hidden="1">
      <c r="A68" s="25" t="s">
        <v>16</v>
      </c>
      <c r="B68" s="25" t="s">
        <v>17</v>
      </c>
      <c r="C68" s="36" t="s">
        <v>137</v>
      </c>
      <c r="D68" s="100"/>
      <c r="E68" s="100">
        <v>6</v>
      </c>
      <c r="F68" s="96"/>
      <c r="G68" s="99">
        <f t="shared" si="9"/>
        <v>0</v>
      </c>
      <c r="H68" s="93">
        <f t="shared" si="6"/>
        <v>0</v>
      </c>
      <c r="I68" s="94" t="e">
        <f t="shared" si="8"/>
        <v>#DIV/0!</v>
      </c>
      <c r="J68" s="27"/>
      <c r="K68" s="21"/>
      <c r="L68" s="82"/>
    </row>
    <row r="69" spans="1:13" s="7" customFormat="1" ht="30" hidden="1">
      <c r="A69" s="25" t="s">
        <v>16</v>
      </c>
      <c r="B69" s="25" t="s">
        <v>17</v>
      </c>
      <c r="C69" s="26" t="s">
        <v>89</v>
      </c>
      <c r="D69" s="100"/>
      <c r="E69" s="100">
        <v>15</v>
      </c>
      <c r="F69" s="96"/>
      <c r="G69" s="99">
        <f t="shared" si="9"/>
        <v>0</v>
      </c>
      <c r="H69" s="93">
        <f t="shared" si="6"/>
        <v>0</v>
      </c>
      <c r="I69" s="94" t="e">
        <f t="shared" si="8"/>
        <v>#DIV/0!</v>
      </c>
      <c r="J69" s="27"/>
      <c r="K69" s="21"/>
      <c r="L69" s="82"/>
      <c r="M69" s="1"/>
    </row>
    <row r="70" spans="1:13" s="7" customFormat="1" ht="45" hidden="1">
      <c r="A70" s="25" t="s">
        <v>16</v>
      </c>
      <c r="B70" s="25" t="s">
        <v>17</v>
      </c>
      <c r="C70" s="26" t="s">
        <v>134</v>
      </c>
      <c r="D70" s="100"/>
      <c r="E70" s="100">
        <v>70</v>
      </c>
      <c r="F70" s="96"/>
      <c r="G70" s="99">
        <f t="shared" si="9"/>
        <v>0</v>
      </c>
      <c r="H70" s="93">
        <f t="shared" si="6"/>
        <v>0</v>
      </c>
      <c r="I70" s="94" t="e">
        <f t="shared" si="8"/>
        <v>#DIV/0!</v>
      </c>
      <c r="J70" s="27"/>
      <c r="K70" s="21"/>
      <c r="L70" s="82"/>
      <c r="M70" s="1"/>
    </row>
    <row r="71" spans="1:13" s="7" customFormat="1" ht="30" hidden="1">
      <c r="A71" s="25" t="s">
        <v>16</v>
      </c>
      <c r="B71" s="25" t="s">
        <v>17</v>
      </c>
      <c r="C71" s="26" t="s">
        <v>133</v>
      </c>
      <c r="D71" s="100"/>
      <c r="E71" s="100">
        <v>40</v>
      </c>
      <c r="F71" s="96"/>
      <c r="G71" s="99">
        <f t="shared" si="9"/>
        <v>0</v>
      </c>
      <c r="H71" s="93">
        <f t="shared" si="6"/>
        <v>0</v>
      </c>
      <c r="I71" s="94" t="e">
        <f t="shared" si="8"/>
        <v>#DIV/0!</v>
      </c>
      <c r="J71" s="27"/>
      <c r="K71" s="21"/>
      <c r="L71" s="82"/>
      <c r="M71" s="1"/>
    </row>
    <row r="72" spans="1:13" s="7" customFormat="1" ht="30" hidden="1">
      <c r="A72" s="25" t="s">
        <v>16</v>
      </c>
      <c r="B72" s="25" t="s">
        <v>17</v>
      </c>
      <c r="C72" s="26" t="s">
        <v>98</v>
      </c>
      <c r="D72" s="100"/>
      <c r="E72" s="100">
        <v>6</v>
      </c>
      <c r="F72" s="96"/>
      <c r="G72" s="99">
        <f t="shared" si="9"/>
        <v>0</v>
      </c>
      <c r="H72" s="93">
        <f aca="true" t="shared" si="10" ref="H72:H104">F72-D72</f>
        <v>0</v>
      </c>
      <c r="I72" s="94" t="e">
        <f t="shared" si="8"/>
        <v>#DIV/0!</v>
      </c>
      <c r="J72" s="27"/>
      <c r="K72" s="21"/>
      <c r="L72" s="82"/>
      <c r="M72" s="1"/>
    </row>
    <row r="73" spans="1:12" s="7" customFormat="1" ht="20.25" customHeight="1" hidden="1">
      <c r="A73" s="25" t="s">
        <v>16</v>
      </c>
      <c r="B73" s="25" t="s">
        <v>17</v>
      </c>
      <c r="C73" s="36" t="s">
        <v>135</v>
      </c>
      <c r="D73" s="100"/>
      <c r="E73" s="100">
        <v>20</v>
      </c>
      <c r="F73" s="96"/>
      <c r="G73" s="99">
        <f t="shared" si="9"/>
        <v>0</v>
      </c>
      <c r="H73" s="93">
        <f t="shared" si="10"/>
        <v>0</v>
      </c>
      <c r="I73" s="94" t="e">
        <f t="shared" si="8"/>
        <v>#DIV/0!</v>
      </c>
      <c r="J73" s="10"/>
      <c r="K73" s="11"/>
      <c r="L73" s="79"/>
    </row>
    <row r="74" spans="1:13" ht="30">
      <c r="A74" s="25" t="s">
        <v>14</v>
      </c>
      <c r="B74" s="25" t="s">
        <v>15</v>
      </c>
      <c r="C74" s="26" t="s">
        <v>226</v>
      </c>
      <c r="D74" s="100">
        <v>0.8</v>
      </c>
      <c r="E74" s="100">
        <v>2.4</v>
      </c>
      <c r="F74" s="98">
        <v>0.7</v>
      </c>
      <c r="G74" s="96">
        <f t="shared" si="9"/>
        <v>0.7</v>
      </c>
      <c r="H74" s="93">
        <f t="shared" si="10"/>
        <v>-0.10000000000000009</v>
      </c>
      <c r="I74" s="94">
        <f t="shared" si="8"/>
        <v>87.49999999999999</v>
      </c>
      <c r="J74" s="10"/>
      <c r="K74" s="11"/>
      <c r="L74" s="79"/>
      <c r="M74" s="7"/>
    </row>
    <row r="75" spans="1:13" ht="30">
      <c r="A75" s="25" t="s">
        <v>16</v>
      </c>
      <c r="B75" s="25" t="s">
        <v>47</v>
      </c>
      <c r="C75" s="26" t="s">
        <v>275</v>
      </c>
      <c r="D75" s="100">
        <v>32.1</v>
      </c>
      <c r="E75" s="100">
        <v>38.3</v>
      </c>
      <c r="F75" s="98">
        <v>28.8</v>
      </c>
      <c r="G75" s="96">
        <f t="shared" si="9"/>
        <v>28.8</v>
      </c>
      <c r="H75" s="93">
        <f t="shared" si="10"/>
        <v>-3.3000000000000007</v>
      </c>
      <c r="I75" s="94">
        <f t="shared" si="8"/>
        <v>89.7196261682243</v>
      </c>
      <c r="J75" s="10"/>
      <c r="K75" s="11"/>
      <c r="L75" s="79"/>
      <c r="M75" s="7"/>
    </row>
    <row r="76" spans="1:13" ht="75">
      <c r="A76" s="25"/>
      <c r="B76" s="25" t="s">
        <v>47</v>
      </c>
      <c r="C76" s="26" t="s">
        <v>276</v>
      </c>
      <c r="D76" s="100">
        <v>7.7</v>
      </c>
      <c r="E76" s="100"/>
      <c r="F76" s="98">
        <v>7.6</v>
      </c>
      <c r="G76" s="96"/>
      <c r="H76" s="93">
        <f t="shared" si="10"/>
        <v>-0.10000000000000053</v>
      </c>
      <c r="I76" s="94">
        <f t="shared" si="8"/>
        <v>98.7012987012987</v>
      </c>
      <c r="J76" s="10"/>
      <c r="K76" s="11"/>
      <c r="L76" s="79"/>
      <c r="M76" s="7"/>
    </row>
    <row r="77" spans="1:13" ht="30">
      <c r="A77" s="25" t="s">
        <v>16</v>
      </c>
      <c r="B77" s="37" t="s">
        <v>138</v>
      </c>
      <c r="C77" s="36" t="s">
        <v>186</v>
      </c>
      <c r="D77" s="100">
        <v>10</v>
      </c>
      <c r="E77" s="100">
        <v>5.1</v>
      </c>
      <c r="F77" s="98">
        <v>3.8</v>
      </c>
      <c r="G77" s="96">
        <f>F77-L75</f>
        <v>3.8</v>
      </c>
      <c r="H77" s="93">
        <f t="shared" si="10"/>
        <v>-6.2</v>
      </c>
      <c r="I77" s="94">
        <f t="shared" si="8"/>
        <v>38</v>
      </c>
      <c r="J77" s="10"/>
      <c r="K77" s="11"/>
      <c r="L77" s="79"/>
      <c r="M77" s="7"/>
    </row>
    <row r="78" spans="1:12" s="7" customFormat="1" ht="43.5">
      <c r="A78" s="39" t="s">
        <v>12</v>
      </c>
      <c r="B78" s="39" t="s">
        <v>139</v>
      </c>
      <c r="C78" s="38" t="s">
        <v>140</v>
      </c>
      <c r="D78" s="94">
        <v>622.6</v>
      </c>
      <c r="E78" s="94">
        <v>301.4</v>
      </c>
      <c r="F78" s="93">
        <v>426.1</v>
      </c>
      <c r="G78" s="99">
        <f t="shared" si="9"/>
        <v>426.1</v>
      </c>
      <c r="H78" s="93">
        <f t="shared" si="10"/>
        <v>-196.5</v>
      </c>
      <c r="I78" s="94">
        <f t="shared" si="8"/>
        <v>68.43880501124318</v>
      </c>
      <c r="J78" s="10"/>
      <c r="K78" s="11"/>
      <c r="L78" s="43"/>
    </row>
    <row r="79" spans="1:13" s="7" customFormat="1" ht="15.75">
      <c r="A79" s="8" t="s">
        <v>12</v>
      </c>
      <c r="B79" s="28" t="s">
        <v>187</v>
      </c>
      <c r="C79" s="9" t="s">
        <v>188</v>
      </c>
      <c r="D79" s="94">
        <f>SUM(D80:D82)</f>
        <v>250.6</v>
      </c>
      <c r="E79" s="94">
        <f>SUM(E80:E82)</f>
        <v>163.6</v>
      </c>
      <c r="F79" s="94">
        <f>SUM(F80:F82)</f>
        <v>184.5</v>
      </c>
      <c r="G79" s="106">
        <f>SUM(G80:G82)</f>
        <v>184.5</v>
      </c>
      <c r="H79" s="93">
        <f t="shared" si="10"/>
        <v>-66.1</v>
      </c>
      <c r="I79" s="94">
        <f t="shared" si="8"/>
        <v>73.62330407023144</v>
      </c>
      <c r="J79" s="27"/>
      <c r="K79" s="21"/>
      <c r="L79" s="79"/>
      <c r="M79" s="1"/>
    </row>
    <row r="80" spans="1:13" s="7" customFormat="1" ht="30">
      <c r="A80" s="25" t="s">
        <v>12</v>
      </c>
      <c r="B80" s="25" t="s">
        <v>75</v>
      </c>
      <c r="C80" s="26" t="s">
        <v>213</v>
      </c>
      <c r="D80" s="100">
        <v>212.4</v>
      </c>
      <c r="E80" s="100">
        <v>124.6</v>
      </c>
      <c r="F80" s="98">
        <v>158.4</v>
      </c>
      <c r="G80" s="99">
        <f>F80-L79</f>
        <v>158.4</v>
      </c>
      <c r="H80" s="93">
        <f t="shared" si="10"/>
        <v>-54</v>
      </c>
      <c r="I80" s="94">
        <f t="shared" si="8"/>
        <v>74.57627118644068</v>
      </c>
      <c r="J80" s="27"/>
      <c r="K80" s="21"/>
      <c r="L80" s="79"/>
      <c r="M80" s="1"/>
    </row>
    <row r="81" spans="1:13" s="7" customFormat="1" ht="45">
      <c r="A81" s="25" t="s">
        <v>12</v>
      </c>
      <c r="B81" s="25" t="s">
        <v>54</v>
      </c>
      <c r="C81" s="26" t="s">
        <v>287</v>
      </c>
      <c r="D81" s="100">
        <v>21.2</v>
      </c>
      <c r="E81" s="100">
        <v>22</v>
      </c>
      <c r="F81" s="98">
        <v>19.1</v>
      </c>
      <c r="G81" s="99">
        <f>F81-L80</f>
        <v>19.1</v>
      </c>
      <c r="H81" s="93">
        <f t="shared" si="10"/>
        <v>-2.099999999999998</v>
      </c>
      <c r="I81" s="94">
        <f t="shared" si="8"/>
        <v>90.09433962264151</v>
      </c>
      <c r="J81" s="27"/>
      <c r="K81" s="21"/>
      <c r="L81" s="79"/>
      <c r="M81" s="1"/>
    </row>
    <row r="82" spans="1:13" ht="45.75" customHeight="1">
      <c r="A82" s="25" t="s">
        <v>12</v>
      </c>
      <c r="B82" s="25" t="s">
        <v>76</v>
      </c>
      <c r="C82" s="26" t="s">
        <v>227</v>
      </c>
      <c r="D82" s="100">
        <v>17</v>
      </c>
      <c r="E82" s="100">
        <v>17</v>
      </c>
      <c r="F82" s="98">
        <v>7</v>
      </c>
      <c r="G82" s="99">
        <f>F82-L81</f>
        <v>7</v>
      </c>
      <c r="H82" s="93">
        <f t="shared" si="10"/>
        <v>-10</v>
      </c>
      <c r="I82" s="94">
        <f t="shared" si="8"/>
        <v>41.17647058823529</v>
      </c>
      <c r="J82" s="10"/>
      <c r="K82" s="11"/>
      <c r="L82" s="43"/>
      <c r="M82" s="7"/>
    </row>
    <row r="83" spans="1:13" ht="15.75">
      <c r="A83" s="8"/>
      <c r="B83" s="8" t="s">
        <v>18</v>
      </c>
      <c r="C83" s="9" t="s">
        <v>107</v>
      </c>
      <c r="D83" s="94">
        <f>SUM(D84:D87)</f>
        <v>1398.1</v>
      </c>
      <c r="E83" s="94">
        <f>SUM(E84:E87)</f>
        <v>661.9</v>
      </c>
      <c r="F83" s="94">
        <f>SUM(F84:F87)</f>
        <v>1019</v>
      </c>
      <c r="G83" s="106">
        <f>SUM(G84:G87)</f>
        <v>1019</v>
      </c>
      <c r="H83" s="93">
        <f t="shared" si="10"/>
        <v>-379.0999999999999</v>
      </c>
      <c r="I83" s="94">
        <f t="shared" si="8"/>
        <v>72.88462913954653</v>
      </c>
      <c r="J83" s="10"/>
      <c r="K83" s="11"/>
      <c r="L83" s="83"/>
      <c r="M83" s="7"/>
    </row>
    <row r="84" spans="1:12" s="7" customFormat="1" ht="28.5" customHeight="1">
      <c r="A84" s="25" t="s">
        <v>19</v>
      </c>
      <c r="B84" s="25" t="s">
        <v>20</v>
      </c>
      <c r="C84" s="26" t="s">
        <v>228</v>
      </c>
      <c r="D84" s="111">
        <v>825.1</v>
      </c>
      <c r="E84" s="111">
        <v>392.3</v>
      </c>
      <c r="F84" s="111">
        <v>606.3</v>
      </c>
      <c r="G84" s="99">
        <f>F84-L83</f>
        <v>606.3</v>
      </c>
      <c r="H84" s="93">
        <f t="shared" si="10"/>
        <v>-218.80000000000007</v>
      </c>
      <c r="I84" s="94">
        <f t="shared" si="8"/>
        <v>73.48200218155374</v>
      </c>
      <c r="J84" s="10"/>
      <c r="K84" s="11"/>
      <c r="L84" s="79"/>
    </row>
    <row r="85" spans="1:12" s="7" customFormat="1" ht="60">
      <c r="A85" s="25" t="s">
        <v>11</v>
      </c>
      <c r="B85" s="25" t="s">
        <v>21</v>
      </c>
      <c r="C85" s="31" t="s">
        <v>286</v>
      </c>
      <c r="D85" s="100">
        <v>27</v>
      </c>
      <c r="E85" s="100">
        <v>3.4</v>
      </c>
      <c r="F85" s="98">
        <v>21.4</v>
      </c>
      <c r="G85" s="96">
        <f>F85-L84</f>
        <v>21.4</v>
      </c>
      <c r="H85" s="93">
        <f t="shared" si="10"/>
        <v>-5.600000000000001</v>
      </c>
      <c r="I85" s="94">
        <f t="shared" si="8"/>
        <v>79.25925925925925</v>
      </c>
      <c r="J85" s="10"/>
      <c r="K85" s="11"/>
      <c r="L85" s="81"/>
    </row>
    <row r="86" spans="1:13" s="7" customFormat="1" ht="90">
      <c r="A86" s="25" t="s">
        <v>9</v>
      </c>
      <c r="B86" s="25" t="s">
        <v>22</v>
      </c>
      <c r="C86" s="36" t="s">
        <v>285</v>
      </c>
      <c r="D86" s="100">
        <v>57</v>
      </c>
      <c r="E86" s="100">
        <v>32.8</v>
      </c>
      <c r="F86" s="100">
        <v>36.5</v>
      </c>
      <c r="G86" s="96">
        <f>F86-L85</f>
        <v>36.5</v>
      </c>
      <c r="H86" s="93">
        <f t="shared" si="10"/>
        <v>-20.5</v>
      </c>
      <c r="I86" s="94">
        <f t="shared" si="8"/>
        <v>64.03508771929825</v>
      </c>
      <c r="J86" s="27"/>
      <c r="K86" s="21"/>
      <c r="L86" s="82"/>
      <c r="M86" s="1"/>
    </row>
    <row r="87" spans="1:13" s="7" customFormat="1" ht="30">
      <c r="A87" s="25" t="s">
        <v>16</v>
      </c>
      <c r="B87" s="25" t="s">
        <v>23</v>
      </c>
      <c r="C87" s="36" t="s">
        <v>229</v>
      </c>
      <c r="D87" s="100">
        <v>489</v>
      </c>
      <c r="E87" s="100">
        <v>233.4</v>
      </c>
      <c r="F87" s="96">
        <v>354.8</v>
      </c>
      <c r="G87" s="96">
        <f>F87-L86</f>
        <v>354.8</v>
      </c>
      <c r="H87" s="93">
        <f t="shared" si="10"/>
        <v>-134.2</v>
      </c>
      <c r="I87" s="94">
        <f t="shared" si="8"/>
        <v>72.55623721881392</v>
      </c>
      <c r="J87" s="27"/>
      <c r="K87" s="21"/>
      <c r="L87" s="82"/>
      <c r="M87" s="1"/>
    </row>
    <row r="88" spans="1:13" ht="15.75">
      <c r="A88" s="8"/>
      <c r="B88" s="8" t="s">
        <v>24</v>
      </c>
      <c r="C88" s="9" t="s">
        <v>188</v>
      </c>
      <c r="D88" s="94">
        <f>D89+D90+D91</f>
        <v>1125.4</v>
      </c>
      <c r="E88" s="94">
        <f>E89+E90+E91</f>
        <v>409.4</v>
      </c>
      <c r="F88" s="94">
        <f>F89+F90+F91</f>
        <v>897.7</v>
      </c>
      <c r="G88" s="94">
        <f>G89+G90+G91</f>
        <v>892.6</v>
      </c>
      <c r="H88" s="93">
        <f t="shared" si="10"/>
        <v>-227.70000000000005</v>
      </c>
      <c r="I88" s="94">
        <f t="shared" si="8"/>
        <v>79.76719388661809</v>
      </c>
      <c r="J88" s="10"/>
      <c r="K88" s="11"/>
      <c r="L88" s="79"/>
      <c r="M88" s="7"/>
    </row>
    <row r="89" spans="1:13" ht="30">
      <c r="A89" s="25" t="s">
        <v>14</v>
      </c>
      <c r="B89" s="25" t="s">
        <v>24</v>
      </c>
      <c r="C89" s="26" t="s">
        <v>159</v>
      </c>
      <c r="D89" s="100">
        <v>1120</v>
      </c>
      <c r="E89" s="100">
        <v>409.4</v>
      </c>
      <c r="F89" s="98">
        <v>892.6</v>
      </c>
      <c r="G89" s="96">
        <f>F89-L88</f>
        <v>892.6</v>
      </c>
      <c r="H89" s="93">
        <f t="shared" si="10"/>
        <v>-227.39999999999998</v>
      </c>
      <c r="I89" s="94">
        <f aca="true" t="shared" si="11" ref="I89:I126">F89/D89*100</f>
        <v>79.69642857142857</v>
      </c>
      <c r="J89" s="10"/>
      <c r="K89" s="11"/>
      <c r="L89" s="79"/>
      <c r="M89" s="7"/>
    </row>
    <row r="90" spans="1:13" ht="45">
      <c r="A90" s="25"/>
      <c r="B90" s="25" t="s">
        <v>214</v>
      </c>
      <c r="C90" s="26" t="s">
        <v>241</v>
      </c>
      <c r="D90" s="100">
        <v>4.4</v>
      </c>
      <c r="E90" s="100"/>
      <c r="F90" s="98">
        <v>4.4</v>
      </c>
      <c r="G90" s="96"/>
      <c r="H90" s="93">
        <f t="shared" si="10"/>
        <v>0</v>
      </c>
      <c r="I90" s="94">
        <f t="shared" si="11"/>
        <v>100</v>
      </c>
      <c r="J90" s="10"/>
      <c r="K90" s="11"/>
      <c r="L90" s="79"/>
      <c r="M90" s="7"/>
    </row>
    <row r="91" spans="1:13" ht="14.25" customHeight="1">
      <c r="A91" s="25"/>
      <c r="B91" s="25" t="s">
        <v>215</v>
      </c>
      <c r="C91" s="26" t="s">
        <v>242</v>
      </c>
      <c r="D91" s="100">
        <v>1</v>
      </c>
      <c r="E91" s="100"/>
      <c r="F91" s="98">
        <v>0.7</v>
      </c>
      <c r="G91" s="96"/>
      <c r="H91" s="93">
        <f t="shared" si="10"/>
        <v>-0.30000000000000004</v>
      </c>
      <c r="I91" s="94">
        <f t="shared" si="11"/>
        <v>70</v>
      </c>
      <c r="J91" s="10" t="s">
        <v>84</v>
      </c>
      <c r="K91" s="11"/>
      <c r="L91" s="43"/>
      <c r="M91" s="7"/>
    </row>
    <row r="92" spans="1:13" s="7" customFormat="1" ht="15.75">
      <c r="A92" s="39" t="s">
        <v>141</v>
      </c>
      <c r="B92" s="39" t="s">
        <v>25</v>
      </c>
      <c r="C92" s="38" t="s">
        <v>142</v>
      </c>
      <c r="D92" s="94">
        <f>SUM(D93:D97)</f>
        <v>4352.4</v>
      </c>
      <c r="E92" s="94">
        <f>SUM(E93:E97)</f>
        <v>3220.6</v>
      </c>
      <c r="F92" s="94">
        <f>SUM(F93:F97)</f>
        <v>3216.8</v>
      </c>
      <c r="G92" s="106">
        <f>SUM(G93:G97)</f>
        <v>3216.8</v>
      </c>
      <c r="H92" s="93">
        <f t="shared" si="10"/>
        <v>-1135.5999999999995</v>
      </c>
      <c r="I92" s="94">
        <f t="shared" si="11"/>
        <v>73.9086481021965</v>
      </c>
      <c r="J92" s="27" t="s">
        <v>85</v>
      </c>
      <c r="K92" s="21"/>
      <c r="L92" s="79"/>
      <c r="M92" s="1"/>
    </row>
    <row r="93" spans="1:12" ht="15.75">
      <c r="A93" s="25" t="s">
        <v>26</v>
      </c>
      <c r="B93" s="25" t="s">
        <v>27</v>
      </c>
      <c r="C93" s="31" t="s">
        <v>189</v>
      </c>
      <c r="D93" s="100">
        <v>683.4</v>
      </c>
      <c r="E93" s="100">
        <v>768.1</v>
      </c>
      <c r="F93" s="98">
        <v>598.7</v>
      </c>
      <c r="G93" s="99">
        <f>F93-L92</f>
        <v>598.7</v>
      </c>
      <c r="H93" s="93">
        <f t="shared" si="10"/>
        <v>-84.69999999999993</v>
      </c>
      <c r="I93" s="94">
        <f t="shared" si="11"/>
        <v>87.60608721100381</v>
      </c>
      <c r="J93" s="27"/>
      <c r="K93" s="21"/>
      <c r="L93" s="79"/>
    </row>
    <row r="94" spans="1:12" ht="45">
      <c r="A94" s="25" t="s">
        <v>26</v>
      </c>
      <c r="B94" s="25" t="s">
        <v>80</v>
      </c>
      <c r="C94" s="32" t="s">
        <v>277</v>
      </c>
      <c r="D94" s="100">
        <v>212</v>
      </c>
      <c r="E94" s="100">
        <v>852.5</v>
      </c>
      <c r="F94" s="98">
        <v>128.7</v>
      </c>
      <c r="G94" s="99">
        <f>F94-L93</f>
        <v>128.7</v>
      </c>
      <c r="H94" s="93">
        <f t="shared" si="10"/>
        <v>-83.30000000000001</v>
      </c>
      <c r="I94" s="94">
        <f t="shared" si="11"/>
        <v>60.70754716981131</v>
      </c>
      <c r="J94" s="27"/>
      <c r="K94" s="21"/>
      <c r="L94" s="79"/>
    </row>
    <row r="95" spans="1:12" ht="45">
      <c r="A95" s="25" t="s">
        <v>28</v>
      </c>
      <c r="B95" s="25" t="s">
        <v>80</v>
      </c>
      <c r="C95" s="32" t="s">
        <v>278</v>
      </c>
      <c r="D95" s="100">
        <v>338</v>
      </c>
      <c r="E95" s="100">
        <v>0</v>
      </c>
      <c r="F95" s="98">
        <v>278</v>
      </c>
      <c r="G95" s="99">
        <f>F95-L94</f>
        <v>278</v>
      </c>
      <c r="H95" s="93">
        <f t="shared" si="10"/>
        <v>-60</v>
      </c>
      <c r="I95" s="94">
        <f t="shared" si="11"/>
        <v>82.24852071005917</v>
      </c>
      <c r="J95" s="27"/>
      <c r="K95" s="21"/>
      <c r="L95" s="79"/>
    </row>
    <row r="96" spans="1:12" ht="45">
      <c r="A96" s="25" t="s">
        <v>28</v>
      </c>
      <c r="B96" s="25" t="s">
        <v>191</v>
      </c>
      <c r="C96" s="36" t="s">
        <v>296</v>
      </c>
      <c r="D96" s="100">
        <v>85</v>
      </c>
      <c r="E96" s="100"/>
      <c r="F96" s="98">
        <v>0</v>
      </c>
      <c r="G96" s="99"/>
      <c r="H96" s="93">
        <f t="shared" si="10"/>
        <v>-85</v>
      </c>
      <c r="I96" s="94">
        <f t="shared" si="11"/>
        <v>0</v>
      </c>
      <c r="J96" s="27"/>
      <c r="K96" s="21"/>
      <c r="L96" s="79"/>
    </row>
    <row r="97" spans="1:13" ht="15.75">
      <c r="A97" s="25" t="s">
        <v>28</v>
      </c>
      <c r="B97" s="25" t="s">
        <v>29</v>
      </c>
      <c r="C97" s="29" t="s">
        <v>95</v>
      </c>
      <c r="D97" s="100">
        <v>3034</v>
      </c>
      <c r="E97" s="100">
        <v>1600</v>
      </c>
      <c r="F97" s="98">
        <v>2211.4</v>
      </c>
      <c r="G97" s="99">
        <f>F97-L95</f>
        <v>2211.4</v>
      </c>
      <c r="H97" s="93">
        <f t="shared" si="10"/>
        <v>-822.5999999999999</v>
      </c>
      <c r="I97" s="94">
        <f t="shared" si="11"/>
        <v>72.88727752142387</v>
      </c>
      <c r="J97" s="10"/>
      <c r="K97" s="11"/>
      <c r="L97" s="43"/>
      <c r="M97" s="7"/>
    </row>
    <row r="98" spans="1:12" ht="15.75">
      <c r="A98" s="39" t="s">
        <v>30</v>
      </c>
      <c r="B98" s="39" t="s">
        <v>44</v>
      </c>
      <c r="C98" s="38" t="s">
        <v>193</v>
      </c>
      <c r="D98" s="94">
        <f>SUM(D99:D104)</f>
        <v>1762.8000000000002</v>
      </c>
      <c r="E98" s="94">
        <f>SUM(E99:E104)</f>
        <v>970.5999999999999</v>
      </c>
      <c r="F98" s="94">
        <f>SUM(F99:F104)</f>
        <v>1174.2</v>
      </c>
      <c r="G98" s="106" t="e">
        <f>SUM(G99:G104)</f>
        <v>#REF!</v>
      </c>
      <c r="H98" s="93">
        <f t="shared" si="10"/>
        <v>-588.6000000000001</v>
      </c>
      <c r="I98" s="94">
        <f t="shared" si="11"/>
        <v>66.60993873383254</v>
      </c>
      <c r="J98" s="27"/>
      <c r="K98" s="21"/>
      <c r="L98" s="79"/>
    </row>
    <row r="99" spans="1:12" ht="15.75">
      <c r="A99" s="25" t="s">
        <v>30</v>
      </c>
      <c r="B99" s="25" t="s">
        <v>190</v>
      </c>
      <c r="C99" s="26" t="s">
        <v>194</v>
      </c>
      <c r="D99" s="100">
        <v>240</v>
      </c>
      <c r="E99" s="100">
        <v>123.4</v>
      </c>
      <c r="F99" s="98">
        <v>166.4</v>
      </c>
      <c r="G99" s="99">
        <f aca="true" t="shared" si="12" ref="G99:G104">F99-L98</f>
        <v>166.4</v>
      </c>
      <c r="H99" s="93">
        <f t="shared" si="10"/>
        <v>-73.6</v>
      </c>
      <c r="I99" s="94">
        <f t="shared" si="11"/>
        <v>69.33333333333334</v>
      </c>
      <c r="J99" s="27"/>
      <c r="K99" s="21"/>
      <c r="L99" s="79"/>
    </row>
    <row r="100" spans="1:12" ht="15.75">
      <c r="A100" s="25" t="s">
        <v>30</v>
      </c>
      <c r="B100" s="25" t="s">
        <v>191</v>
      </c>
      <c r="C100" s="26" t="s">
        <v>196</v>
      </c>
      <c r="D100" s="100">
        <v>143.8</v>
      </c>
      <c r="E100" s="100">
        <v>86.6</v>
      </c>
      <c r="F100" s="98">
        <v>89.1</v>
      </c>
      <c r="G100" s="99">
        <f t="shared" si="12"/>
        <v>89.1</v>
      </c>
      <c r="H100" s="93">
        <f t="shared" si="10"/>
        <v>-54.70000000000002</v>
      </c>
      <c r="I100" s="94">
        <f t="shared" si="11"/>
        <v>61.96105702364394</v>
      </c>
      <c r="J100" s="27"/>
      <c r="K100" s="21"/>
      <c r="L100" s="79"/>
    </row>
    <row r="101" spans="1:12" ht="15.75">
      <c r="A101" s="25" t="s">
        <v>30</v>
      </c>
      <c r="B101" s="25" t="s">
        <v>192</v>
      </c>
      <c r="C101" s="26" t="s">
        <v>195</v>
      </c>
      <c r="D101" s="100">
        <v>1023.6</v>
      </c>
      <c r="E101" s="100">
        <v>581.9</v>
      </c>
      <c r="F101" s="98">
        <v>743.9</v>
      </c>
      <c r="G101" s="99" t="e">
        <f>F101-#REF!</f>
        <v>#REF!</v>
      </c>
      <c r="H101" s="93">
        <f t="shared" si="10"/>
        <v>-279.70000000000005</v>
      </c>
      <c r="I101" s="94">
        <f t="shared" si="11"/>
        <v>72.67487299726454</v>
      </c>
      <c r="J101" s="27"/>
      <c r="K101" s="21"/>
      <c r="L101" s="79"/>
    </row>
    <row r="102" spans="1:12" ht="75">
      <c r="A102" s="25" t="s">
        <v>71</v>
      </c>
      <c r="B102" s="25" t="s">
        <v>167</v>
      </c>
      <c r="C102" s="26" t="s">
        <v>166</v>
      </c>
      <c r="D102" s="100">
        <v>73</v>
      </c>
      <c r="E102" s="100">
        <v>18.4</v>
      </c>
      <c r="F102" s="98">
        <v>1.7</v>
      </c>
      <c r="G102" s="99">
        <f t="shared" si="12"/>
        <v>1.7</v>
      </c>
      <c r="H102" s="93">
        <f t="shared" si="10"/>
        <v>-71.3</v>
      </c>
      <c r="I102" s="94">
        <f t="shared" si="11"/>
        <v>2.328767123287671</v>
      </c>
      <c r="J102" s="27"/>
      <c r="K102" s="21"/>
      <c r="L102" s="79"/>
    </row>
    <row r="103" spans="1:12" ht="15.75">
      <c r="A103" s="25" t="s">
        <v>30</v>
      </c>
      <c r="B103" s="25" t="s">
        <v>155</v>
      </c>
      <c r="C103" s="26" t="s">
        <v>120</v>
      </c>
      <c r="D103" s="100">
        <v>92.4</v>
      </c>
      <c r="E103" s="100">
        <v>60.3</v>
      </c>
      <c r="F103" s="98">
        <v>68.4</v>
      </c>
      <c r="G103" s="99">
        <f t="shared" si="12"/>
        <v>68.4</v>
      </c>
      <c r="H103" s="93">
        <f t="shared" si="10"/>
        <v>-24</v>
      </c>
      <c r="I103" s="94">
        <f t="shared" si="11"/>
        <v>74.02597402597402</v>
      </c>
      <c r="J103" s="27"/>
      <c r="K103" s="21"/>
      <c r="L103" s="79"/>
    </row>
    <row r="104" spans="1:12" s="7" customFormat="1" ht="32.25" customHeight="1">
      <c r="A104" s="25" t="s">
        <v>156</v>
      </c>
      <c r="B104" s="25" t="s">
        <v>155</v>
      </c>
      <c r="C104" s="26" t="s">
        <v>230</v>
      </c>
      <c r="D104" s="100">
        <v>190</v>
      </c>
      <c r="E104" s="100">
        <v>100</v>
      </c>
      <c r="F104" s="98">
        <v>104.7</v>
      </c>
      <c r="G104" s="99">
        <f t="shared" si="12"/>
        <v>104.7</v>
      </c>
      <c r="H104" s="93">
        <f t="shared" si="10"/>
        <v>-85.3</v>
      </c>
      <c r="I104" s="94">
        <f t="shared" si="11"/>
        <v>55.10526315789473</v>
      </c>
      <c r="J104" s="10"/>
      <c r="K104" s="11"/>
      <c r="L104" s="43"/>
    </row>
    <row r="105" spans="1:12" ht="15.75">
      <c r="A105" s="8" t="s">
        <v>143</v>
      </c>
      <c r="B105" s="8" t="s">
        <v>81</v>
      </c>
      <c r="C105" s="9" t="s">
        <v>82</v>
      </c>
      <c r="D105" s="94">
        <f>SUM(D106:D108)</f>
        <v>183</v>
      </c>
      <c r="E105" s="94">
        <f>SUM(E106:E108)</f>
        <v>141.2</v>
      </c>
      <c r="F105" s="94">
        <f>SUM(F106:F108)</f>
        <v>148</v>
      </c>
      <c r="G105" s="106">
        <f>SUM(G106:G108)</f>
        <v>148</v>
      </c>
      <c r="H105" s="93">
        <f aca="true" t="shared" si="13" ref="H105:H127">F105-D105</f>
        <v>-35</v>
      </c>
      <c r="I105" s="94">
        <f t="shared" si="11"/>
        <v>80.87431693989072</v>
      </c>
      <c r="J105" s="27"/>
      <c r="K105" s="21"/>
      <c r="L105" s="80"/>
    </row>
    <row r="106" spans="1:12" ht="60" hidden="1">
      <c r="A106" s="40" t="s">
        <v>52</v>
      </c>
      <c r="B106" s="40" t="s">
        <v>51</v>
      </c>
      <c r="C106" s="31" t="s">
        <v>231</v>
      </c>
      <c r="D106" s="100">
        <v>0</v>
      </c>
      <c r="E106" s="100">
        <v>21</v>
      </c>
      <c r="F106" s="110">
        <v>0</v>
      </c>
      <c r="G106" s="99">
        <f>F106-L105</f>
        <v>0</v>
      </c>
      <c r="H106" s="93">
        <f t="shared" si="13"/>
        <v>0</v>
      </c>
      <c r="I106" s="94" t="e">
        <f t="shared" si="11"/>
        <v>#DIV/0!</v>
      </c>
      <c r="J106" s="27"/>
      <c r="K106" s="21"/>
      <c r="L106" s="80"/>
    </row>
    <row r="107" spans="1:13" s="7" customFormat="1" ht="45" hidden="1">
      <c r="A107" s="40" t="s">
        <v>93</v>
      </c>
      <c r="B107" s="40" t="s">
        <v>94</v>
      </c>
      <c r="C107" s="31" t="s">
        <v>232</v>
      </c>
      <c r="D107" s="100">
        <v>0</v>
      </c>
      <c r="E107" s="100">
        <v>120.2</v>
      </c>
      <c r="F107" s="110">
        <v>0</v>
      </c>
      <c r="G107" s="99">
        <f>F107-L106</f>
        <v>0</v>
      </c>
      <c r="H107" s="93">
        <f t="shared" si="13"/>
        <v>0</v>
      </c>
      <c r="I107" s="94" t="e">
        <f t="shared" si="11"/>
        <v>#DIV/0!</v>
      </c>
      <c r="J107" s="27"/>
      <c r="K107" s="21"/>
      <c r="L107" s="79"/>
      <c r="M107" s="1"/>
    </row>
    <row r="108" spans="1:12" s="7" customFormat="1" ht="45">
      <c r="A108" s="40" t="s">
        <v>93</v>
      </c>
      <c r="B108" s="40" t="s">
        <v>94</v>
      </c>
      <c r="C108" s="31" t="s">
        <v>302</v>
      </c>
      <c r="D108" s="100">
        <v>183</v>
      </c>
      <c r="E108" s="100"/>
      <c r="F108" s="98">
        <v>148</v>
      </c>
      <c r="G108" s="99">
        <f>F108-L107</f>
        <v>148</v>
      </c>
      <c r="H108" s="93">
        <f t="shared" si="13"/>
        <v>-35</v>
      </c>
      <c r="I108" s="94">
        <f t="shared" si="11"/>
        <v>80.87431693989072</v>
      </c>
      <c r="J108" s="10"/>
      <c r="K108" s="11"/>
      <c r="L108" s="43"/>
    </row>
    <row r="109" spans="1:13" s="7" customFormat="1" ht="15.75">
      <c r="A109" s="39" t="s">
        <v>31</v>
      </c>
      <c r="B109" s="39" t="s">
        <v>32</v>
      </c>
      <c r="C109" s="38" t="s">
        <v>144</v>
      </c>
      <c r="D109" s="94">
        <f>D110+D111</f>
        <v>627.5</v>
      </c>
      <c r="E109" s="94">
        <f>E110+E111</f>
        <v>336.9</v>
      </c>
      <c r="F109" s="94">
        <f>F110+F111</f>
        <v>482.8</v>
      </c>
      <c r="G109" s="94">
        <f>G110+G111</f>
        <v>482.8</v>
      </c>
      <c r="H109" s="93">
        <f t="shared" si="13"/>
        <v>-144.7</v>
      </c>
      <c r="I109" s="94">
        <f t="shared" si="11"/>
        <v>76.9402390438247</v>
      </c>
      <c r="J109" s="27"/>
      <c r="K109" s="21"/>
      <c r="L109" s="79"/>
      <c r="M109" s="1"/>
    </row>
    <row r="110" spans="1:13" s="7" customFormat="1" ht="63">
      <c r="A110" s="41" t="s">
        <v>31</v>
      </c>
      <c r="B110" s="41" t="s">
        <v>145</v>
      </c>
      <c r="C110" s="53" t="s">
        <v>239</v>
      </c>
      <c r="D110" s="100">
        <v>50</v>
      </c>
      <c r="E110" s="100">
        <v>15</v>
      </c>
      <c r="F110" s="98">
        <v>41.7</v>
      </c>
      <c r="G110" s="99">
        <f>F110-L109</f>
        <v>41.7</v>
      </c>
      <c r="H110" s="93">
        <f t="shared" si="13"/>
        <v>-8.299999999999997</v>
      </c>
      <c r="I110" s="94">
        <f t="shared" si="11"/>
        <v>83.4</v>
      </c>
      <c r="J110" s="27"/>
      <c r="K110" s="21"/>
      <c r="L110" s="79"/>
      <c r="M110" s="1"/>
    </row>
    <row r="111" spans="1:13" ht="31.5">
      <c r="A111" s="41" t="s">
        <v>31</v>
      </c>
      <c r="B111" s="41" t="s">
        <v>33</v>
      </c>
      <c r="C111" s="53" t="s">
        <v>160</v>
      </c>
      <c r="D111" s="100">
        <v>577.5</v>
      </c>
      <c r="E111" s="100">
        <v>321.9</v>
      </c>
      <c r="F111" s="98">
        <v>441.1</v>
      </c>
      <c r="G111" s="99">
        <f>F111-L110</f>
        <v>441.1</v>
      </c>
      <c r="H111" s="93">
        <f t="shared" si="13"/>
        <v>-136.39999999999998</v>
      </c>
      <c r="I111" s="94">
        <f t="shared" si="11"/>
        <v>76.38095238095238</v>
      </c>
      <c r="J111" s="10"/>
      <c r="K111" s="11"/>
      <c r="L111" s="78"/>
      <c r="M111" s="7"/>
    </row>
    <row r="112" spans="1:13" ht="0.75" customHeight="1" hidden="1">
      <c r="A112" s="8" t="s">
        <v>53</v>
      </c>
      <c r="B112" s="8" t="s">
        <v>50</v>
      </c>
      <c r="C112" s="54" t="s">
        <v>271</v>
      </c>
      <c r="D112" s="94"/>
      <c r="E112" s="94"/>
      <c r="F112" s="93"/>
      <c r="G112" s="99">
        <f>F112-L111</f>
        <v>0</v>
      </c>
      <c r="H112" s="93">
        <f t="shared" si="13"/>
        <v>0</v>
      </c>
      <c r="I112" s="94" t="e">
        <f t="shared" si="11"/>
        <v>#DIV/0!</v>
      </c>
      <c r="J112" s="10"/>
      <c r="K112" s="11"/>
      <c r="L112" s="78"/>
      <c r="M112" s="7"/>
    </row>
    <row r="113" spans="1:13" ht="29.25">
      <c r="A113" s="8" t="s">
        <v>146</v>
      </c>
      <c r="B113" s="8" t="s">
        <v>216</v>
      </c>
      <c r="C113" s="65" t="s">
        <v>217</v>
      </c>
      <c r="D113" s="112">
        <f>D114+D115</f>
        <v>69</v>
      </c>
      <c r="E113" s="112">
        <f>E114+E115</f>
        <v>50</v>
      </c>
      <c r="F113" s="112">
        <f>F114+F115</f>
        <v>0</v>
      </c>
      <c r="G113" s="113">
        <f>G114</f>
        <v>0</v>
      </c>
      <c r="H113" s="93">
        <f t="shared" si="13"/>
        <v>-69</v>
      </c>
      <c r="I113" s="94">
        <f t="shared" si="11"/>
        <v>0</v>
      </c>
      <c r="J113" s="10"/>
      <c r="K113" s="11"/>
      <c r="L113" s="79"/>
      <c r="M113" s="7"/>
    </row>
    <row r="114" spans="1:13" ht="30">
      <c r="A114" s="41" t="s">
        <v>146</v>
      </c>
      <c r="B114" s="41" t="s">
        <v>147</v>
      </c>
      <c r="C114" s="31" t="s">
        <v>233</v>
      </c>
      <c r="D114" s="114">
        <v>66.5</v>
      </c>
      <c r="E114" s="103">
        <v>50</v>
      </c>
      <c r="F114" s="98">
        <v>0</v>
      </c>
      <c r="G114" s="99">
        <f>F114-L113</f>
        <v>0</v>
      </c>
      <c r="H114" s="93">
        <f t="shared" si="13"/>
        <v>-66.5</v>
      </c>
      <c r="I114" s="94">
        <f t="shared" si="11"/>
        <v>0</v>
      </c>
      <c r="J114" s="10"/>
      <c r="K114" s="11"/>
      <c r="L114" s="43"/>
      <c r="M114" s="7"/>
    </row>
    <row r="115" spans="1:13" ht="60.75" customHeight="1">
      <c r="A115" s="41" t="s">
        <v>146</v>
      </c>
      <c r="B115" s="41" t="s">
        <v>258</v>
      </c>
      <c r="C115" s="31" t="s">
        <v>303</v>
      </c>
      <c r="D115" s="103">
        <v>2.5</v>
      </c>
      <c r="E115" s="103"/>
      <c r="F115" s="98">
        <v>0</v>
      </c>
      <c r="G115" s="99"/>
      <c r="H115" s="93">
        <f t="shared" si="13"/>
        <v>-2.5</v>
      </c>
      <c r="I115" s="94">
        <f t="shared" si="11"/>
        <v>0</v>
      </c>
      <c r="J115" s="10"/>
      <c r="K115" s="11"/>
      <c r="L115" s="43"/>
      <c r="M115" s="7"/>
    </row>
    <row r="116" spans="1:12" ht="29.25">
      <c r="A116" s="8"/>
      <c r="B116" s="8" t="s">
        <v>77</v>
      </c>
      <c r="C116" s="9" t="s">
        <v>234</v>
      </c>
      <c r="D116" s="94">
        <f>SUM(D117:D119)</f>
        <v>644</v>
      </c>
      <c r="E116" s="94">
        <f>SUM(E117:E119)</f>
        <v>445.1</v>
      </c>
      <c r="F116" s="94">
        <f>SUM(F117:F119)</f>
        <v>407.1</v>
      </c>
      <c r="G116" s="106">
        <f>SUM(G117:G119)</f>
        <v>407.1</v>
      </c>
      <c r="H116" s="93">
        <f t="shared" si="13"/>
        <v>-236.89999999999998</v>
      </c>
      <c r="I116" s="94">
        <f t="shared" si="11"/>
        <v>63.21428571428572</v>
      </c>
      <c r="J116" s="27"/>
      <c r="K116" s="21"/>
      <c r="L116" s="79"/>
    </row>
    <row r="117" spans="1:12" ht="60">
      <c r="A117" s="25" t="s">
        <v>34</v>
      </c>
      <c r="B117" s="25" t="s">
        <v>35</v>
      </c>
      <c r="C117" s="31" t="s">
        <v>279</v>
      </c>
      <c r="D117" s="101">
        <v>191.1</v>
      </c>
      <c r="E117" s="100">
        <v>140</v>
      </c>
      <c r="F117" s="98">
        <v>158.3</v>
      </c>
      <c r="G117" s="99">
        <f>F117-L116</f>
        <v>158.3</v>
      </c>
      <c r="H117" s="93">
        <f t="shared" si="13"/>
        <v>-32.79999999999998</v>
      </c>
      <c r="I117" s="94">
        <f t="shared" si="11"/>
        <v>82.83621140764</v>
      </c>
      <c r="J117" s="27"/>
      <c r="K117" s="21"/>
      <c r="L117" s="79"/>
    </row>
    <row r="118" spans="1:13" s="7" customFormat="1" ht="45">
      <c r="A118" s="25" t="s">
        <v>34</v>
      </c>
      <c r="B118" s="25" t="s">
        <v>35</v>
      </c>
      <c r="C118" s="31" t="s">
        <v>235</v>
      </c>
      <c r="D118" s="101">
        <v>432.9</v>
      </c>
      <c r="E118" s="100">
        <v>292.6</v>
      </c>
      <c r="F118" s="98">
        <v>237.2</v>
      </c>
      <c r="G118" s="99">
        <f>F118-L117</f>
        <v>237.2</v>
      </c>
      <c r="H118" s="93">
        <f t="shared" si="13"/>
        <v>-195.7</v>
      </c>
      <c r="I118" s="94">
        <f t="shared" si="11"/>
        <v>54.793254793254796</v>
      </c>
      <c r="J118" s="27"/>
      <c r="K118" s="21"/>
      <c r="L118" s="79"/>
      <c r="M118" s="1"/>
    </row>
    <row r="119" spans="1:13" s="7" customFormat="1" ht="44.25" customHeight="1">
      <c r="A119" s="25" t="s">
        <v>34</v>
      </c>
      <c r="B119" s="25" t="s">
        <v>104</v>
      </c>
      <c r="C119" s="36" t="s">
        <v>236</v>
      </c>
      <c r="D119" s="100">
        <v>20</v>
      </c>
      <c r="E119" s="100">
        <v>12.5</v>
      </c>
      <c r="F119" s="98">
        <v>11.6</v>
      </c>
      <c r="G119" s="99">
        <f>F119-L118</f>
        <v>11.6</v>
      </c>
      <c r="H119" s="93">
        <f t="shared" si="13"/>
        <v>-8.4</v>
      </c>
      <c r="I119" s="94">
        <f t="shared" si="11"/>
        <v>57.99999999999999</v>
      </c>
      <c r="J119" s="27"/>
      <c r="K119" s="21"/>
      <c r="L119" s="79"/>
      <c r="M119" s="1"/>
    </row>
    <row r="120" spans="1:13" s="7" customFormat="1" ht="45">
      <c r="A120" s="25" t="s">
        <v>36</v>
      </c>
      <c r="B120" s="25" t="s">
        <v>174</v>
      </c>
      <c r="C120" s="36" t="s">
        <v>304</v>
      </c>
      <c r="D120" s="101">
        <v>6.5</v>
      </c>
      <c r="E120" s="100">
        <v>2</v>
      </c>
      <c r="F120" s="98">
        <v>0</v>
      </c>
      <c r="G120" s="99">
        <f>F120-L119</f>
        <v>0</v>
      </c>
      <c r="H120" s="93">
        <f t="shared" si="13"/>
        <v>-6.5</v>
      </c>
      <c r="I120" s="94">
        <f t="shared" si="11"/>
        <v>0</v>
      </c>
      <c r="J120" s="27"/>
      <c r="K120" s="21"/>
      <c r="L120" s="79"/>
      <c r="M120" s="1"/>
    </row>
    <row r="121" spans="1:13" s="7" customFormat="1" ht="75">
      <c r="A121" s="25" t="s">
        <v>36</v>
      </c>
      <c r="B121" s="25" t="s">
        <v>174</v>
      </c>
      <c r="C121" s="36" t="s">
        <v>305</v>
      </c>
      <c r="D121" s="101">
        <v>5</v>
      </c>
      <c r="E121" s="100">
        <v>10</v>
      </c>
      <c r="F121" s="98">
        <v>0.1</v>
      </c>
      <c r="G121" s="99">
        <f>F121-L120</f>
        <v>0.1</v>
      </c>
      <c r="H121" s="93">
        <f t="shared" si="13"/>
        <v>-4.9</v>
      </c>
      <c r="I121" s="94">
        <f t="shared" si="11"/>
        <v>2</v>
      </c>
      <c r="J121" s="27"/>
      <c r="K121" s="21"/>
      <c r="L121" s="79"/>
      <c r="M121" s="1"/>
    </row>
    <row r="122" spans="1:13" s="7" customFormat="1" ht="72.75" customHeight="1">
      <c r="A122" s="72" t="s">
        <v>36</v>
      </c>
      <c r="B122" s="72" t="s">
        <v>174</v>
      </c>
      <c r="C122" s="36" t="s">
        <v>306</v>
      </c>
      <c r="D122" s="115">
        <v>34.5</v>
      </c>
      <c r="E122" s="115"/>
      <c r="F122" s="110">
        <v>12.3</v>
      </c>
      <c r="G122" s="116"/>
      <c r="H122" s="116">
        <f t="shared" si="13"/>
        <v>-22.2</v>
      </c>
      <c r="I122" s="117">
        <f t="shared" si="11"/>
        <v>35.65217391304348</v>
      </c>
      <c r="J122" s="27"/>
      <c r="K122" s="21"/>
      <c r="L122" s="79"/>
      <c r="M122" s="1"/>
    </row>
    <row r="123" spans="1:13" s="7" customFormat="1" ht="30" customHeight="1" hidden="1">
      <c r="A123" s="72"/>
      <c r="B123" s="72" t="s">
        <v>174</v>
      </c>
      <c r="C123" s="36" t="s">
        <v>307</v>
      </c>
      <c r="D123" s="115">
        <v>0</v>
      </c>
      <c r="E123" s="115"/>
      <c r="F123" s="110">
        <v>0</v>
      </c>
      <c r="G123" s="116"/>
      <c r="H123" s="116">
        <f t="shared" si="13"/>
        <v>0</v>
      </c>
      <c r="I123" s="117" t="e">
        <f t="shared" si="11"/>
        <v>#DIV/0!</v>
      </c>
      <c r="J123" s="27"/>
      <c r="K123" s="21"/>
      <c r="L123" s="79"/>
      <c r="M123" s="1"/>
    </row>
    <row r="124" spans="1:12" s="7" customFormat="1" ht="33.75" customHeight="1">
      <c r="A124" s="8" t="s">
        <v>148</v>
      </c>
      <c r="B124" s="8" t="s">
        <v>218</v>
      </c>
      <c r="C124" s="66" t="s">
        <v>219</v>
      </c>
      <c r="D124" s="106">
        <f>D125+D126</f>
        <v>169.5</v>
      </c>
      <c r="E124" s="106">
        <f>E125+E126</f>
        <v>119.7</v>
      </c>
      <c r="F124" s="106">
        <f>F125+F126</f>
        <v>125.3</v>
      </c>
      <c r="G124" s="99"/>
      <c r="H124" s="93">
        <f t="shared" si="13"/>
        <v>-44.2</v>
      </c>
      <c r="I124" s="94">
        <f t="shared" si="11"/>
        <v>73.92330383480827</v>
      </c>
      <c r="J124" s="10"/>
      <c r="K124" s="11"/>
      <c r="L124" s="79"/>
    </row>
    <row r="125" spans="1:12" s="7" customFormat="1" ht="90">
      <c r="A125" s="25" t="s">
        <v>148</v>
      </c>
      <c r="B125" s="25" t="s">
        <v>57</v>
      </c>
      <c r="C125" s="31" t="s">
        <v>240</v>
      </c>
      <c r="D125" s="100">
        <v>21.2</v>
      </c>
      <c r="E125" s="100">
        <v>20</v>
      </c>
      <c r="F125" s="98">
        <v>16.5</v>
      </c>
      <c r="G125" s="96">
        <f>F125-L124</f>
        <v>16.5</v>
      </c>
      <c r="H125" s="93">
        <f t="shared" si="13"/>
        <v>-4.699999999999999</v>
      </c>
      <c r="I125" s="94">
        <f t="shared" si="11"/>
        <v>77.83018867924528</v>
      </c>
      <c r="J125" s="10"/>
      <c r="K125" s="11"/>
      <c r="L125" s="79"/>
    </row>
    <row r="126" spans="1:12" s="7" customFormat="1" ht="30">
      <c r="A126" s="25" t="s">
        <v>148</v>
      </c>
      <c r="B126" s="25" t="s">
        <v>49</v>
      </c>
      <c r="C126" s="31" t="s">
        <v>237</v>
      </c>
      <c r="D126" s="100">
        <v>148.3</v>
      </c>
      <c r="E126" s="100">
        <v>99.7</v>
      </c>
      <c r="F126" s="98">
        <v>108.8</v>
      </c>
      <c r="G126" s="96">
        <f>F126-L125</f>
        <v>108.8</v>
      </c>
      <c r="H126" s="93">
        <f t="shared" si="13"/>
        <v>-39.500000000000014</v>
      </c>
      <c r="I126" s="94">
        <f t="shared" si="11"/>
        <v>73.36480107889413</v>
      </c>
      <c r="J126" s="10"/>
      <c r="K126" s="11"/>
      <c r="L126" s="79"/>
    </row>
    <row r="127" spans="1:12" s="7" customFormat="1" ht="42.75" customHeight="1">
      <c r="A127" s="25"/>
      <c r="B127" s="8" t="s">
        <v>220</v>
      </c>
      <c r="C127" s="38" t="s">
        <v>221</v>
      </c>
      <c r="D127" s="94">
        <f>D128+D139+D140+D141+D142+D130</f>
        <v>263.5</v>
      </c>
      <c r="E127" s="94">
        <f>E128+E139+E140+E141+E142</f>
        <v>60</v>
      </c>
      <c r="F127" s="94">
        <f>F128+F139+F140+F141+F142+F130</f>
        <v>173.2</v>
      </c>
      <c r="G127" s="94">
        <f>G128+G129+G130+G131+G134+G135+G139+G140+G141+G142+G143+G144</f>
        <v>0</v>
      </c>
      <c r="H127" s="93">
        <f t="shared" si="13"/>
        <v>-90.30000000000001</v>
      </c>
      <c r="I127" s="94">
        <f aca="true" t="shared" si="14" ref="I127:I132">F127/D127*100</f>
        <v>65.73055028462997</v>
      </c>
      <c r="J127" s="10"/>
      <c r="K127" s="11"/>
      <c r="L127" s="79"/>
    </row>
    <row r="128" spans="1:12" s="7" customFormat="1" ht="15" customHeight="1">
      <c r="A128" s="25" t="s">
        <v>37</v>
      </c>
      <c r="B128" s="25" t="s">
        <v>38</v>
      </c>
      <c r="C128" s="26" t="s">
        <v>74</v>
      </c>
      <c r="D128" s="100">
        <v>4.1</v>
      </c>
      <c r="E128" s="100">
        <v>60</v>
      </c>
      <c r="F128" s="98">
        <v>0</v>
      </c>
      <c r="G128" s="96">
        <f>F128-L127</f>
        <v>0</v>
      </c>
      <c r="H128" s="93">
        <f>F128-D128</f>
        <v>-4.1</v>
      </c>
      <c r="I128" s="94">
        <f t="shared" si="14"/>
        <v>0</v>
      </c>
      <c r="J128" s="10"/>
      <c r="K128" s="11"/>
      <c r="L128" s="81"/>
    </row>
    <row r="129" spans="1:12" s="7" customFormat="1" ht="0.75" customHeight="1" hidden="1">
      <c r="A129" s="25" t="s">
        <v>37</v>
      </c>
      <c r="B129" s="25" t="s">
        <v>163</v>
      </c>
      <c r="C129" s="31" t="s">
        <v>197</v>
      </c>
      <c r="D129" s="100">
        <v>0</v>
      </c>
      <c r="E129" s="100">
        <v>47.7</v>
      </c>
      <c r="F129" s="100"/>
      <c r="G129" s="96">
        <f>F129-L128</f>
        <v>0</v>
      </c>
      <c r="H129" s="93">
        <f>F129-D129</f>
        <v>0</v>
      </c>
      <c r="I129" s="94" t="e">
        <f t="shared" si="14"/>
        <v>#DIV/0!</v>
      </c>
      <c r="J129" s="10"/>
      <c r="K129" s="11"/>
      <c r="L129" s="79"/>
    </row>
    <row r="130" spans="1:12" s="7" customFormat="1" ht="47.25" customHeight="1">
      <c r="A130" s="25" t="s">
        <v>40</v>
      </c>
      <c r="B130" s="25" t="s">
        <v>48</v>
      </c>
      <c r="C130" s="31" t="s">
        <v>308</v>
      </c>
      <c r="D130" s="100">
        <v>15</v>
      </c>
      <c r="E130" s="100">
        <v>558</v>
      </c>
      <c r="F130" s="98">
        <v>0</v>
      </c>
      <c r="G130" s="96">
        <f>F130-L129</f>
        <v>0</v>
      </c>
      <c r="H130" s="93">
        <f>F130-D130</f>
        <v>-15</v>
      </c>
      <c r="I130" s="94">
        <f t="shared" si="14"/>
        <v>0</v>
      </c>
      <c r="J130" s="10"/>
      <c r="K130" s="11"/>
      <c r="L130" s="78"/>
    </row>
    <row r="131" spans="1:12" s="7" customFormat="1" ht="75" hidden="1">
      <c r="A131" s="41" t="s">
        <v>40</v>
      </c>
      <c r="B131" s="41" t="s">
        <v>48</v>
      </c>
      <c r="C131" s="67" t="s">
        <v>263</v>
      </c>
      <c r="D131" s="100">
        <v>0</v>
      </c>
      <c r="E131" s="94"/>
      <c r="F131" s="98"/>
      <c r="G131" s="99">
        <f>F131-L130</f>
        <v>0</v>
      </c>
      <c r="H131" s="93">
        <f>F131-D131</f>
        <v>0</v>
      </c>
      <c r="I131" s="94" t="e">
        <f t="shared" si="14"/>
        <v>#DIV/0!</v>
      </c>
      <c r="J131" s="10"/>
      <c r="K131" s="11"/>
      <c r="L131" s="43"/>
    </row>
    <row r="132" spans="1:12" s="7" customFormat="1" ht="43.5" hidden="1">
      <c r="A132" s="8" t="s">
        <v>37</v>
      </c>
      <c r="B132" s="8" t="s">
        <v>39</v>
      </c>
      <c r="C132" s="38" t="s">
        <v>176</v>
      </c>
      <c r="D132" s="94"/>
      <c r="E132" s="94">
        <v>0</v>
      </c>
      <c r="F132" s="94"/>
      <c r="G132" s="99">
        <f>F132-L131</f>
        <v>0</v>
      </c>
      <c r="H132" s="93">
        <f>F132-D132</f>
        <v>0</v>
      </c>
      <c r="I132" s="94" t="e">
        <f t="shared" si="14"/>
        <v>#DIV/0!</v>
      </c>
      <c r="J132" s="10"/>
      <c r="K132" s="11"/>
      <c r="L132" s="81"/>
    </row>
    <row r="133" spans="1:13" ht="15.75" hidden="1">
      <c r="A133" s="72"/>
      <c r="B133" s="72"/>
      <c r="C133" s="31"/>
      <c r="D133" s="115"/>
      <c r="E133" s="115"/>
      <c r="F133" s="115"/>
      <c r="G133" s="110"/>
      <c r="H133" s="116"/>
      <c r="I133" s="117"/>
      <c r="J133" s="10"/>
      <c r="K133" s="11"/>
      <c r="L133" s="81"/>
      <c r="M133" s="7"/>
    </row>
    <row r="134" spans="1:13" ht="1.5" customHeight="1">
      <c r="A134" s="25" t="s">
        <v>37</v>
      </c>
      <c r="B134" s="25" t="s">
        <v>39</v>
      </c>
      <c r="C134" s="31" t="s">
        <v>265</v>
      </c>
      <c r="D134" s="101">
        <v>70</v>
      </c>
      <c r="E134" s="100"/>
      <c r="F134" s="100"/>
      <c r="G134" s="96"/>
      <c r="H134" s="93">
        <f aca="true" t="shared" si="15" ref="H134:H147">F134-D134</f>
        <v>-70</v>
      </c>
      <c r="I134" s="94">
        <f aca="true" t="shared" si="16" ref="I134:I147">F134/D134*100</f>
        <v>0</v>
      </c>
      <c r="J134" s="10"/>
      <c r="K134" s="11"/>
      <c r="L134" s="81"/>
      <c r="M134" s="7"/>
    </row>
    <row r="135" spans="1:13" s="50" customFormat="1" ht="30" hidden="1">
      <c r="A135" s="25" t="s">
        <v>37</v>
      </c>
      <c r="B135" s="25" t="s">
        <v>39</v>
      </c>
      <c r="C135" s="31" t="s">
        <v>264</v>
      </c>
      <c r="D135" s="101">
        <v>120</v>
      </c>
      <c r="E135" s="100">
        <v>0.3</v>
      </c>
      <c r="F135" s="100"/>
      <c r="G135" s="96">
        <f>F135-L133</f>
        <v>0</v>
      </c>
      <c r="H135" s="93">
        <f t="shared" si="15"/>
        <v>-120</v>
      </c>
      <c r="I135" s="94">
        <f t="shared" si="16"/>
        <v>0</v>
      </c>
      <c r="J135" s="10"/>
      <c r="K135" s="11"/>
      <c r="L135" s="81"/>
      <c r="M135" s="7"/>
    </row>
    <row r="136" spans="1:13" ht="15.75" hidden="1">
      <c r="A136" s="25" t="s">
        <v>37</v>
      </c>
      <c r="B136" s="25" t="s">
        <v>39</v>
      </c>
      <c r="C136" s="31" t="s">
        <v>198</v>
      </c>
      <c r="D136" s="118">
        <v>0</v>
      </c>
      <c r="E136" s="100">
        <v>2.5</v>
      </c>
      <c r="F136" s="100">
        <v>0</v>
      </c>
      <c r="G136" s="96">
        <f>F136-L135</f>
        <v>0</v>
      </c>
      <c r="H136" s="93">
        <f t="shared" si="15"/>
        <v>0</v>
      </c>
      <c r="I136" s="94" t="e">
        <f t="shared" si="16"/>
        <v>#DIV/0!</v>
      </c>
      <c r="J136" s="10"/>
      <c r="K136" s="11"/>
      <c r="L136" s="81"/>
      <c r="M136" s="7"/>
    </row>
    <row r="137" spans="1:13" ht="45" hidden="1">
      <c r="A137" s="25" t="s">
        <v>37</v>
      </c>
      <c r="B137" s="25" t="s">
        <v>39</v>
      </c>
      <c r="C137" s="31" t="s">
        <v>253</v>
      </c>
      <c r="D137" s="101">
        <v>120</v>
      </c>
      <c r="E137" s="100">
        <v>50</v>
      </c>
      <c r="F137" s="100">
        <v>0</v>
      </c>
      <c r="G137" s="96">
        <f>F137-L136</f>
        <v>0</v>
      </c>
      <c r="H137" s="93">
        <f t="shared" si="15"/>
        <v>-120</v>
      </c>
      <c r="I137" s="94">
        <f t="shared" si="16"/>
        <v>0</v>
      </c>
      <c r="J137" s="10"/>
      <c r="K137" s="11"/>
      <c r="L137" s="43"/>
      <c r="M137" s="7"/>
    </row>
    <row r="138" spans="1:13" ht="15.75" hidden="1">
      <c r="A138" s="25" t="s">
        <v>37</v>
      </c>
      <c r="B138" s="25" t="s">
        <v>39</v>
      </c>
      <c r="C138" s="31" t="s">
        <v>259</v>
      </c>
      <c r="D138" s="101">
        <v>355.6</v>
      </c>
      <c r="E138" s="100"/>
      <c r="F138" s="100">
        <v>0</v>
      </c>
      <c r="G138" s="96"/>
      <c r="H138" s="93">
        <f t="shared" si="15"/>
        <v>-355.6</v>
      </c>
      <c r="I138" s="94">
        <f t="shared" si="16"/>
        <v>0</v>
      </c>
      <c r="J138" s="10"/>
      <c r="K138" s="11"/>
      <c r="L138" s="43"/>
      <c r="M138" s="7"/>
    </row>
    <row r="139" spans="1:13" ht="36" customHeight="1">
      <c r="A139" s="25" t="s">
        <v>40</v>
      </c>
      <c r="B139" s="25" t="s">
        <v>222</v>
      </c>
      <c r="C139" s="31" t="s">
        <v>309</v>
      </c>
      <c r="D139" s="101">
        <v>57</v>
      </c>
      <c r="E139" s="100"/>
      <c r="F139" s="100">
        <v>36.9</v>
      </c>
      <c r="G139" s="96"/>
      <c r="H139" s="93">
        <f t="shared" si="15"/>
        <v>-20.1</v>
      </c>
      <c r="I139" s="94">
        <f t="shared" si="16"/>
        <v>64.73684210526316</v>
      </c>
      <c r="J139" s="10"/>
      <c r="K139" s="11"/>
      <c r="L139" s="43"/>
      <c r="M139" s="7"/>
    </row>
    <row r="140" spans="1:13" ht="30" customHeight="1">
      <c r="A140" s="25" t="s">
        <v>40</v>
      </c>
      <c r="B140" s="25" t="s">
        <v>222</v>
      </c>
      <c r="C140" s="31" t="s">
        <v>310</v>
      </c>
      <c r="D140" s="101">
        <v>30</v>
      </c>
      <c r="E140" s="100"/>
      <c r="F140" s="100">
        <v>12.5</v>
      </c>
      <c r="G140" s="96"/>
      <c r="H140" s="93">
        <f t="shared" si="15"/>
        <v>-17.5</v>
      </c>
      <c r="I140" s="94">
        <f t="shared" si="16"/>
        <v>41.66666666666667</v>
      </c>
      <c r="J140" s="10"/>
      <c r="K140" s="11"/>
      <c r="L140" s="43"/>
      <c r="M140" s="7"/>
    </row>
    <row r="141" spans="1:13" ht="27.75" customHeight="1">
      <c r="A141" s="25" t="s">
        <v>40</v>
      </c>
      <c r="B141" s="25" t="s">
        <v>39</v>
      </c>
      <c r="C141" s="31" t="s">
        <v>311</v>
      </c>
      <c r="D141" s="101">
        <v>37</v>
      </c>
      <c r="E141" s="100"/>
      <c r="F141" s="100">
        <v>19.9</v>
      </c>
      <c r="G141" s="96"/>
      <c r="H141" s="93">
        <f t="shared" si="15"/>
        <v>-17.1</v>
      </c>
      <c r="I141" s="94">
        <f t="shared" si="16"/>
        <v>53.783783783783775</v>
      </c>
      <c r="J141" s="10"/>
      <c r="K141" s="11"/>
      <c r="L141" s="43"/>
      <c r="M141" s="7"/>
    </row>
    <row r="142" spans="1:13" ht="33" customHeight="1">
      <c r="A142" s="25" t="s">
        <v>40</v>
      </c>
      <c r="B142" s="25" t="s">
        <v>222</v>
      </c>
      <c r="C142" s="31" t="s">
        <v>317</v>
      </c>
      <c r="D142" s="101">
        <v>120.4</v>
      </c>
      <c r="E142" s="100"/>
      <c r="F142" s="100">
        <v>103.9</v>
      </c>
      <c r="G142" s="96"/>
      <c r="H142" s="93">
        <f t="shared" si="15"/>
        <v>-16.5</v>
      </c>
      <c r="I142" s="94">
        <f t="shared" si="16"/>
        <v>86.29568106312291</v>
      </c>
      <c r="J142" s="10"/>
      <c r="K142" s="11"/>
      <c r="L142" s="43"/>
      <c r="M142" s="7"/>
    </row>
    <row r="143" spans="1:13" ht="15.75" hidden="1">
      <c r="A143" s="25" t="s">
        <v>40</v>
      </c>
      <c r="B143" s="25" t="s">
        <v>266</v>
      </c>
      <c r="C143" s="31" t="s">
        <v>267</v>
      </c>
      <c r="D143" s="101">
        <v>0</v>
      </c>
      <c r="E143" s="100"/>
      <c r="F143" s="100"/>
      <c r="G143" s="96"/>
      <c r="H143" s="93">
        <f t="shared" si="15"/>
        <v>0</v>
      </c>
      <c r="I143" s="94" t="e">
        <f t="shared" si="16"/>
        <v>#DIV/0!</v>
      </c>
      <c r="J143" s="10"/>
      <c r="K143" s="11"/>
      <c r="L143" s="43"/>
      <c r="M143" s="7"/>
    </row>
    <row r="144" spans="1:13" ht="60" hidden="1">
      <c r="A144" s="25" t="s">
        <v>40</v>
      </c>
      <c r="B144" s="25" t="s">
        <v>268</v>
      </c>
      <c r="C144" s="31" t="s">
        <v>269</v>
      </c>
      <c r="D144" s="101">
        <v>0</v>
      </c>
      <c r="E144" s="100"/>
      <c r="F144" s="100"/>
      <c r="G144" s="96"/>
      <c r="H144" s="93">
        <f t="shared" si="15"/>
        <v>0</v>
      </c>
      <c r="I144" s="94" t="e">
        <f t="shared" si="16"/>
        <v>#DIV/0!</v>
      </c>
      <c r="J144" s="10"/>
      <c r="K144" s="11"/>
      <c r="L144" s="43"/>
      <c r="M144" s="7"/>
    </row>
    <row r="145" spans="1:12" ht="15.75">
      <c r="A145" s="8"/>
      <c r="B145" s="8"/>
      <c r="C145" s="38" t="s">
        <v>149</v>
      </c>
      <c r="D145" s="94">
        <f>D8+D18+D34+D98+D116+D124+D127+D92+D109+D105+D113+D120+D121+D122+D123</f>
        <v>67683.3</v>
      </c>
      <c r="E145" s="94">
        <f>E8+E18+E34+E98+E116+E124+E127+E92+E109+E105+E113+E120+E121+E122+E123</f>
        <v>36514.399999999994</v>
      </c>
      <c r="F145" s="94">
        <f>F8+F18+F34+F98+F116+F124+F127+F92+F109+F105+F113+F120+F121+F122+F123</f>
        <v>49806.50000000001</v>
      </c>
      <c r="G145" s="94" t="e">
        <f>G8+G18+G32+G34+G92+G98+G105+G109+G112+G114+G116+G120+G121+G125+G126+G128+G129+G131+G130+G132+G133+G135+G136+G137</f>
        <v>#REF!</v>
      </c>
      <c r="H145" s="93">
        <f t="shared" si="15"/>
        <v>-17876.799999999996</v>
      </c>
      <c r="I145" s="94">
        <f t="shared" si="16"/>
        <v>73.58757625588588</v>
      </c>
      <c r="J145" s="27"/>
      <c r="K145" s="21"/>
      <c r="L145" s="79"/>
    </row>
    <row r="146" spans="1:13" ht="29.25">
      <c r="A146" s="8" t="s">
        <v>40</v>
      </c>
      <c r="B146" s="8" t="s">
        <v>41</v>
      </c>
      <c r="C146" s="38" t="s">
        <v>150</v>
      </c>
      <c r="D146" s="94">
        <v>22919.2</v>
      </c>
      <c r="E146" s="94">
        <v>10216.7</v>
      </c>
      <c r="F146" s="93">
        <v>17189.4</v>
      </c>
      <c r="G146" s="99">
        <f>F146-L145</f>
        <v>17189.4</v>
      </c>
      <c r="H146" s="93">
        <f t="shared" si="15"/>
        <v>-5729.799999999999</v>
      </c>
      <c r="I146" s="94">
        <f t="shared" si="16"/>
        <v>75</v>
      </c>
      <c r="J146" s="49"/>
      <c r="K146" s="50"/>
      <c r="L146" s="43"/>
      <c r="M146" s="50"/>
    </row>
    <row r="147" spans="1:12" ht="16.5">
      <c r="A147" s="51"/>
      <c r="B147" s="51"/>
      <c r="C147" s="52" t="s">
        <v>151</v>
      </c>
      <c r="D147" s="106">
        <f>SUM(D145:D146)</f>
        <v>90602.5</v>
      </c>
      <c r="E147" s="119">
        <f>SUM(E145:E146)</f>
        <v>46731.09999999999</v>
      </c>
      <c r="F147" s="106">
        <f>SUM(F145:F146)</f>
        <v>66995.90000000001</v>
      </c>
      <c r="G147" s="94" t="e">
        <f>G145+G146</f>
        <v>#REF!</v>
      </c>
      <c r="H147" s="93">
        <f t="shared" si="15"/>
        <v>-23606.59999999999</v>
      </c>
      <c r="I147" s="94">
        <f t="shared" si="16"/>
        <v>73.94486907094176</v>
      </c>
      <c r="J147" s="33"/>
      <c r="K147" s="21"/>
      <c r="L147" s="84"/>
    </row>
    <row r="148" spans="1:12" ht="15">
      <c r="A148" s="121"/>
      <c r="B148" s="121"/>
      <c r="C148" s="121"/>
      <c r="D148" s="121"/>
      <c r="E148" s="121"/>
      <c r="F148" s="121"/>
      <c r="G148" s="121"/>
      <c r="H148" s="121"/>
      <c r="I148" s="122"/>
      <c r="J148" s="33"/>
      <c r="K148" s="21"/>
      <c r="L148" s="84"/>
    </row>
    <row r="149" spans="1:12" ht="15" customHeight="1">
      <c r="A149" s="69"/>
      <c r="B149" s="69"/>
      <c r="C149" s="46" t="s">
        <v>247</v>
      </c>
      <c r="D149" s="92">
        <f>D154+D155+D156+D157+D158+D159+D162+D151+D150+D153+D161+D152</f>
        <v>12100.8</v>
      </c>
      <c r="E149" s="92">
        <f>E154+E155+E156+E157+E158+E159+E162+E151+E150+E153+E161+E152</f>
        <v>1649.8</v>
      </c>
      <c r="F149" s="92">
        <f>F154+F155+F156+F157+F158+F159+F162+F151+F150+F153+F161+F152</f>
        <v>10734.699999999999</v>
      </c>
      <c r="G149" s="92"/>
      <c r="H149" s="93">
        <f aca="true" t="shared" si="17" ref="H149:H184">F149-D149</f>
        <v>-1366.1000000000004</v>
      </c>
      <c r="I149" s="94">
        <f aca="true" t="shared" si="18" ref="I149:I184">F149/D149*100</f>
        <v>88.71066375776809</v>
      </c>
      <c r="J149" s="33"/>
      <c r="K149" s="21"/>
      <c r="L149" s="84"/>
    </row>
    <row r="150" spans="1:12" ht="57" customHeight="1">
      <c r="A150" s="35" t="s">
        <v>168</v>
      </c>
      <c r="B150" s="35" t="s">
        <v>181</v>
      </c>
      <c r="C150" s="31" t="s">
        <v>298</v>
      </c>
      <c r="D150" s="95">
        <v>9703.4</v>
      </c>
      <c r="E150" s="95">
        <v>168.8</v>
      </c>
      <c r="F150" s="95">
        <v>9703.4</v>
      </c>
      <c r="G150" s="96">
        <f>F150-L149</f>
        <v>9703.4</v>
      </c>
      <c r="H150" s="93">
        <f t="shared" si="17"/>
        <v>0</v>
      </c>
      <c r="I150" s="94">
        <f t="shared" si="18"/>
        <v>100</v>
      </c>
      <c r="J150" s="33"/>
      <c r="K150" s="21"/>
      <c r="L150" s="84"/>
    </row>
    <row r="151" spans="1:13" s="44" customFormat="1" ht="75">
      <c r="A151" s="37" t="s">
        <v>36</v>
      </c>
      <c r="B151" s="37" t="s">
        <v>152</v>
      </c>
      <c r="C151" s="36" t="s">
        <v>255</v>
      </c>
      <c r="D151" s="95">
        <v>352</v>
      </c>
      <c r="E151" s="97">
        <v>788</v>
      </c>
      <c r="F151" s="98">
        <v>202</v>
      </c>
      <c r="G151" s="99">
        <f>F151-L150</f>
        <v>202</v>
      </c>
      <c r="H151" s="93">
        <f t="shared" si="17"/>
        <v>-150</v>
      </c>
      <c r="I151" s="94">
        <f t="shared" si="18"/>
        <v>57.38636363636363</v>
      </c>
      <c r="J151" s="33"/>
      <c r="K151" s="21"/>
      <c r="L151" s="84"/>
      <c r="M151" s="1"/>
    </row>
    <row r="152" spans="1:13" s="44" customFormat="1" ht="30.75" customHeight="1">
      <c r="A152" s="25"/>
      <c r="B152" s="25" t="s">
        <v>299</v>
      </c>
      <c r="C152" s="70" t="s">
        <v>300</v>
      </c>
      <c r="D152" s="95">
        <v>10</v>
      </c>
      <c r="E152" s="97"/>
      <c r="F152" s="98">
        <v>7.8</v>
      </c>
      <c r="G152" s="99"/>
      <c r="H152" s="93">
        <f t="shared" si="17"/>
        <v>-2.2</v>
      </c>
      <c r="I152" s="94">
        <f t="shared" si="18"/>
        <v>78</v>
      </c>
      <c r="J152" s="33"/>
      <c r="K152" s="21"/>
      <c r="L152" s="84"/>
      <c r="M152" s="1"/>
    </row>
    <row r="153" spans="1:13" s="44" customFormat="1" ht="47.25" customHeight="1">
      <c r="A153" s="25" t="s">
        <v>69</v>
      </c>
      <c r="B153" s="25" t="s">
        <v>272</v>
      </c>
      <c r="C153" s="70" t="s">
        <v>273</v>
      </c>
      <c r="D153" s="95">
        <f>250+15</f>
        <v>265</v>
      </c>
      <c r="E153" s="97"/>
      <c r="F153" s="98">
        <v>2.9</v>
      </c>
      <c r="G153" s="99"/>
      <c r="H153" s="93">
        <f t="shared" si="17"/>
        <v>-262.1</v>
      </c>
      <c r="I153" s="94">
        <f t="shared" si="18"/>
        <v>1.0943396226415094</v>
      </c>
      <c r="J153" s="33"/>
      <c r="K153" s="21"/>
      <c r="L153" s="84"/>
      <c r="M153" s="1"/>
    </row>
    <row r="154" spans="1:13" s="44" customFormat="1" ht="77.25">
      <c r="A154" s="25" t="s">
        <v>9</v>
      </c>
      <c r="B154" s="25" t="s">
        <v>10</v>
      </c>
      <c r="C154" s="59" t="s">
        <v>288</v>
      </c>
      <c r="D154" s="95">
        <v>277.4</v>
      </c>
      <c r="E154" s="97"/>
      <c r="F154" s="98">
        <v>0</v>
      </c>
      <c r="G154" s="99"/>
      <c r="H154" s="93">
        <f t="shared" si="17"/>
        <v>-277.4</v>
      </c>
      <c r="I154" s="94">
        <f t="shared" si="18"/>
        <v>0</v>
      </c>
      <c r="J154" s="33"/>
      <c r="K154" s="21"/>
      <c r="L154" s="84"/>
      <c r="M154" s="1"/>
    </row>
    <row r="155" spans="1:13" s="44" customFormat="1" ht="77.25">
      <c r="A155" s="25" t="s">
        <v>9</v>
      </c>
      <c r="B155" s="25" t="s">
        <v>60</v>
      </c>
      <c r="C155" s="54" t="s">
        <v>289</v>
      </c>
      <c r="D155" s="95">
        <v>86</v>
      </c>
      <c r="E155" s="97"/>
      <c r="F155" s="98">
        <v>0</v>
      </c>
      <c r="G155" s="99"/>
      <c r="H155" s="93">
        <f t="shared" si="17"/>
        <v>-86</v>
      </c>
      <c r="I155" s="94">
        <f t="shared" si="18"/>
        <v>0</v>
      </c>
      <c r="J155" s="33"/>
      <c r="K155" s="21"/>
      <c r="L155" s="84"/>
      <c r="M155" s="1"/>
    </row>
    <row r="156" spans="1:13" s="44" customFormat="1" ht="66" customHeight="1">
      <c r="A156" s="25" t="s">
        <v>34</v>
      </c>
      <c r="B156" s="25" t="s">
        <v>78</v>
      </c>
      <c r="C156" s="59" t="s">
        <v>223</v>
      </c>
      <c r="D156" s="95">
        <v>293</v>
      </c>
      <c r="E156" s="97"/>
      <c r="F156" s="98">
        <v>0</v>
      </c>
      <c r="G156" s="99"/>
      <c r="H156" s="93">
        <f t="shared" si="17"/>
        <v>-293</v>
      </c>
      <c r="I156" s="94">
        <f t="shared" si="18"/>
        <v>0</v>
      </c>
      <c r="J156" s="33"/>
      <c r="K156" s="21"/>
      <c r="L156" s="84"/>
      <c r="M156" s="1"/>
    </row>
    <row r="157" spans="1:13" s="44" customFormat="1" ht="45">
      <c r="A157" s="25" t="s">
        <v>11</v>
      </c>
      <c r="B157" s="25" t="s">
        <v>46</v>
      </c>
      <c r="C157" s="31" t="s">
        <v>158</v>
      </c>
      <c r="D157" s="95">
        <v>22.9</v>
      </c>
      <c r="E157" s="97"/>
      <c r="F157" s="98">
        <v>0</v>
      </c>
      <c r="G157" s="99"/>
      <c r="H157" s="93">
        <f t="shared" si="17"/>
        <v>-22.9</v>
      </c>
      <c r="I157" s="94">
        <f t="shared" si="18"/>
        <v>0</v>
      </c>
      <c r="J157" s="33"/>
      <c r="K157" s="21"/>
      <c r="L157" s="84"/>
      <c r="M157" s="1"/>
    </row>
    <row r="158" spans="1:13" s="44" customFormat="1" ht="75">
      <c r="A158" s="35" t="s">
        <v>42</v>
      </c>
      <c r="B158" s="35" t="s">
        <v>43</v>
      </c>
      <c r="C158" s="36" t="s">
        <v>290</v>
      </c>
      <c r="D158" s="100">
        <v>793</v>
      </c>
      <c r="E158" s="101">
        <v>587</v>
      </c>
      <c r="F158" s="98">
        <v>775.7</v>
      </c>
      <c r="G158" s="96">
        <f>F158-L152</f>
        <v>775.7</v>
      </c>
      <c r="H158" s="93">
        <f t="shared" si="17"/>
        <v>-17.299999999999955</v>
      </c>
      <c r="I158" s="94">
        <f t="shared" si="18"/>
        <v>97.81841109709963</v>
      </c>
      <c r="J158" s="33"/>
      <c r="K158" s="21"/>
      <c r="L158" s="84"/>
      <c r="M158" s="1"/>
    </row>
    <row r="159" spans="1:12" s="44" customFormat="1" ht="59.25" customHeight="1">
      <c r="A159" s="35" t="s">
        <v>178</v>
      </c>
      <c r="B159" s="35" t="s">
        <v>177</v>
      </c>
      <c r="C159" s="31" t="s">
        <v>249</v>
      </c>
      <c r="D159" s="100">
        <v>84.5</v>
      </c>
      <c r="E159" s="101">
        <v>106</v>
      </c>
      <c r="F159" s="98">
        <v>42.9</v>
      </c>
      <c r="G159" s="99">
        <f>F159-L158</f>
        <v>42.9</v>
      </c>
      <c r="H159" s="93">
        <f t="shared" si="17"/>
        <v>-41.6</v>
      </c>
      <c r="I159" s="94">
        <f t="shared" si="18"/>
        <v>50.76923076923077</v>
      </c>
      <c r="J159" s="43"/>
      <c r="L159" s="85"/>
    </row>
    <row r="160" spans="1:12" s="44" customFormat="1" ht="0.75" customHeight="1" hidden="1">
      <c r="A160" s="37" t="s">
        <v>161</v>
      </c>
      <c r="B160" s="37" t="s">
        <v>162</v>
      </c>
      <c r="C160" s="26" t="s">
        <v>250</v>
      </c>
      <c r="D160" s="100">
        <v>0</v>
      </c>
      <c r="E160" s="101">
        <v>10</v>
      </c>
      <c r="F160" s="100"/>
      <c r="G160" s="99">
        <f>F160-L159</f>
        <v>0</v>
      </c>
      <c r="H160" s="93">
        <f t="shared" si="17"/>
        <v>0</v>
      </c>
      <c r="I160" s="94" t="e">
        <f t="shared" si="18"/>
        <v>#DIV/0!</v>
      </c>
      <c r="J160" s="43"/>
      <c r="L160" s="85"/>
    </row>
    <row r="161" spans="1:12" s="44" customFormat="1" ht="27" customHeight="1">
      <c r="A161" s="37" t="s">
        <v>37</v>
      </c>
      <c r="B161" s="37" t="s">
        <v>260</v>
      </c>
      <c r="C161" s="26" t="s">
        <v>261</v>
      </c>
      <c r="D161" s="100">
        <v>68.5</v>
      </c>
      <c r="E161" s="101"/>
      <c r="F161" s="100">
        <v>0</v>
      </c>
      <c r="G161" s="99"/>
      <c r="H161" s="93">
        <f t="shared" si="17"/>
        <v>-68.5</v>
      </c>
      <c r="I161" s="94">
        <f t="shared" si="18"/>
        <v>0</v>
      </c>
      <c r="J161" s="43"/>
      <c r="L161" s="85"/>
    </row>
    <row r="162" spans="1:12" s="44" customFormat="1" ht="45">
      <c r="A162" s="37" t="s">
        <v>16</v>
      </c>
      <c r="B162" s="37" t="s">
        <v>262</v>
      </c>
      <c r="C162" s="26" t="s">
        <v>291</v>
      </c>
      <c r="D162" s="100">
        <v>145.1</v>
      </c>
      <c r="E162" s="101"/>
      <c r="F162" s="100">
        <v>0</v>
      </c>
      <c r="G162" s="99"/>
      <c r="H162" s="93">
        <f t="shared" si="17"/>
        <v>-145.1</v>
      </c>
      <c r="I162" s="94">
        <f t="shared" si="18"/>
        <v>0</v>
      </c>
      <c r="J162" s="43"/>
      <c r="L162" s="85"/>
    </row>
    <row r="163" spans="1:12" s="44" customFormat="1" ht="31.5">
      <c r="A163" s="45"/>
      <c r="B163" s="45"/>
      <c r="C163" s="68" t="s">
        <v>246</v>
      </c>
      <c r="D163" s="102">
        <f>D164+D167+D168+D169+D170</f>
        <v>2468.0000000000005</v>
      </c>
      <c r="E163" s="102">
        <f>E164+E167+E168+E169+E170</f>
        <v>19</v>
      </c>
      <c r="F163" s="102">
        <f>F164+F167+F168+F169+F170</f>
        <v>1436.9</v>
      </c>
      <c r="G163" s="102" t="e">
        <f>#REF!+#REF!+#REF!+#REF!+#REF!+#REF!+#REF!+#REF!</f>
        <v>#REF!</v>
      </c>
      <c r="H163" s="93">
        <f t="shared" si="17"/>
        <v>-1031.1000000000004</v>
      </c>
      <c r="I163" s="94">
        <f t="shared" si="18"/>
        <v>58.22123176661263</v>
      </c>
      <c r="J163" s="43"/>
      <c r="L163" s="85"/>
    </row>
    <row r="164" spans="1:12" s="44" customFormat="1" ht="15.75">
      <c r="A164" s="35" t="s">
        <v>3</v>
      </c>
      <c r="B164" s="35" t="s">
        <v>4</v>
      </c>
      <c r="C164" s="34" t="s">
        <v>108</v>
      </c>
      <c r="D164" s="95">
        <f>D165+D166</f>
        <v>8.5</v>
      </c>
      <c r="E164" s="95">
        <f>E165+E166</f>
        <v>0</v>
      </c>
      <c r="F164" s="95"/>
      <c r="G164" s="102"/>
      <c r="H164" s="93">
        <f t="shared" si="17"/>
        <v>-8.5</v>
      </c>
      <c r="I164" s="94">
        <f t="shared" si="18"/>
        <v>0</v>
      </c>
      <c r="J164" s="43"/>
      <c r="L164" s="85"/>
    </row>
    <row r="165" spans="1:12" s="44" customFormat="1" ht="17.25" customHeight="1">
      <c r="A165" s="35" t="s">
        <v>3</v>
      </c>
      <c r="B165" s="35" t="s">
        <v>4</v>
      </c>
      <c r="C165" s="26" t="s">
        <v>243</v>
      </c>
      <c r="D165" s="95">
        <v>8.5</v>
      </c>
      <c r="E165" s="95"/>
      <c r="F165" s="95"/>
      <c r="G165" s="102"/>
      <c r="H165" s="93">
        <f t="shared" si="17"/>
        <v>-8.5</v>
      </c>
      <c r="I165" s="94">
        <f t="shared" si="18"/>
        <v>0</v>
      </c>
      <c r="J165" s="43"/>
      <c r="L165" s="85"/>
    </row>
    <row r="166" spans="1:12" s="44" customFormat="1" ht="7.5" customHeight="1" hidden="1">
      <c r="A166" s="35" t="s">
        <v>3</v>
      </c>
      <c r="B166" s="35" t="s">
        <v>4</v>
      </c>
      <c r="C166" s="31" t="s">
        <v>244</v>
      </c>
      <c r="D166" s="95">
        <v>0</v>
      </c>
      <c r="E166" s="95"/>
      <c r="F166" s="95"/>
      <c r="G166" s="102"/>
      <c r="H166" s="93">
        <f t="shared" si="17"/>
        <v>0</v>
      </c>
      <c r="I166" s="94" t="e">
        <f t="shared" si="18"/>
        <v>#DIV/0!</v>
      </c>
      <c r="J166" s="43"/>
      <c r="L166" s="85"/>
    </row>
    <row r="167" spans="1:12" s="44" customFormat="1" ht="15.75">
      <c r="A167" s="25" t="s">
        <v>5</v>
      </c>
      <c r="B167" s="25" t="s">
        <v>6</v>
      </c>
      <c r="C167" s="26" t="s">
        <v>206</v>
      </c>
      <c r="D167" s="95">
        <v>2335</v>
      </c>
      <c r="E167" s="95"/>
      <c r="F167" s="95">
        <v>1355.4</v>
      </c>
      <c r="G167" s="102"/>
      <c r="H167" s="93">
        <f t="shared" si="17"/>
        <v>-979.5999999999999</v>
      </c>
      <c r="I167" s="94">
        <f t="shared" si="18"/>
        <v>58.04710920770878</v>
      </c>
      <c r="J167" s="43"/>
      <c r="L167" s="85"/>
    </row>
    <row r="168" spans="1:12" s="44" customFormat="1" ht="45">
      <c r="A168" s="35" t="s">
        <v>19</v>
      </c>
      <c r="B168" s="35" t="s">
        <v>20</v>
      </c>
      <c r="C168" s="26" t="s">
        <v>251</v>
      </c>
      <c r="D168" s="100">
        <v>33.8</v>
      </c>
      <c r="E168" s="100">
        <v>19</v>
      </c>
      <c r="F168" s="98">
        <v>13.5</v>
      </c>
      <c r="G168" s="99">
        <f>F168-L167</f>
        <v>13.5</v>
      </c>
      <c r="H168" s="93">
        <f aca="true" t="shared" si="19" ref="H168:H173">F168-D168</f>
        <v>-20.299999999999997</v>
      </c>
      <c r="I168" s="94">
        <f>F168/D168*100</f>
        <v>39.94082840236687</v>
      </c>
      <c r="J168" s="43"/>
      <c r="L168" s="85"/>
    </row>
    <row r="169" spans="1:12" s="44" customFormat="1" ht="15.75">
      <c r="A169" s="41" t="s">
        <v>30</v>
      </c>
      <c r="B169" s="41" t="s">
        <v>44</v>
      </c>
      <c r="C169" s="31" t="s">
        <v>245</v>
      </c>
      <c r="D169" s="95">
        <v>88.4</v>
      </c>
      <c r="E169" s="95"/>
      <c r="F169" s="95">
        <v>65.7</v>
      </c>
      <c r="G169" s="102"/>
      <c r="H169" s="93">
        <f t="shared" si="19"/>
        <v>-22.700000000000003</v>
      </c>
      <c r="I169" s="94">
        <f t="shared" si="18"/>
        <v>74.3212669683258</v>
      </c>
      <c r="J169" s="43"/>
      <c r="L169" s="85"/>
    </row>
    <row r="170" spans="1:12" s="44" customFormat="1" ht="31.5">
      <c r="A170" s="41" t="s">
        <v>31</v>
      </c>
      <c r="B170" s="41" t="s">
        <v>297</v>
      </c>
      <c r="C170" s="53" t="s">
        <v>160</v>
      </c>
      <c r="D170" s="95">
        <v>2.3</v>
      </c>
      <c r="E170" s="95"/>
      <c r="F170" s="95">
        <v>2.3</v>
      </c>
      <c r="G170" s="102"/>
      <c r="H170" s="93">
        <f t="shared" si="19"/>
        <v>0</v>
      </c>
      <c r="I170" s="94">
        <f>F170/D170*100</f>
        <v>100</v>
      </c>
      <c r="J170" s="43"/>
      <c r="L170" s="85"/>
    </row>
    <row r="171" spans="1:12" s="44" customFormat="1" ht="29.25">
      <c r="A171" s="42"/>
      <c r="B171" s="42"/>
      <c r="C171" s="24" t="s">
        <v>248</v>
      </c>
      <c r="D171" s="102">
        <f>D173+D174+D175+D178+D179+D180+D172+D177+D183</f>
        <v>334.5</v>
      </c>
      <c r="E171" s="102">
        <f>E173+E174+E175+E178+E179+E180+E172+E177</f>
        <v>17.3</v>
      </c>
      <c r="F171" s="102">
        <f>F173+F174+F175+F178+F183+F180+F172+F177+F179</f>
        <v>329.1</v>
      </c>
      <c r="G171" s="102"/>
      <c r="H171" s="93">
        <f t="shared" si="19"/>
        <v>-5.399999999999977</v>
      </c>
      <c r="I171" s="94"/>
      <c r="J171" s="43"/>
      <c r="L171" s="85"/>
    </row>
    <row r="172" spans="1:12" s="44" customFormat="1" ht="15.75">
      <c r="A172" s="35" t="s">
        <v>3</v>
      </c>
      <c r="B172" s="35" t="s">
        <v>4</v>
      </c>
      <c r="C172" s="34" t="s">
        <v>243</v>
      </c>
      <c r="D172" s="95">
        <v>0</v>
      </c>
      <c r="E172" s="95"/>
      <c r="F172" s="95"/>
      <c r="G172" s="95"/>
      <c r="H172" s="98">
        <f t="shared" si="19"/>
        <v>0</v>
      </c>
      <c r="I172" s="100" t="e">
        <f t="shared" si="18"/>
        <v>#DIV/0!</v>
      </c>
      <c r="J172" s="43"/>
      <c r="L172" s="85"/>
    </row>
    <row r="173" spans="1:12" s="44" customFormat="1" ht="15.75">
      <c r="A173" s="25" t="s">
        <v>5</v>
      </c>
      <c r="B173" s="25" t="s">
        <v>6</v>
      </c>
      <c r="C173" s="26" t="s">
        <v>206</v>
      </c>
      <c r="D173" s="95">
        <v>200.3</v>
      </c>
      <c r="E173" s="95"/>
      <c r="F173" s="95">
        <v>199.7</v>
      </c>
      <c r="G173" s="102"/>
      <c r="H173" s="93">
        <f t="shared" si="19"/>
        <v>-0.6000000000000227</v>
      </c>
      <c r="I173" s="94">
        <f t="shared" si="18"/>
        <v>99.70044932601098</v>
      </c>
      <c r="J173" s="43"/>
      <c r="L173" s="85"/>
    </row>
    <row r="174" spans="1:12" s="44" customFormat="1" ht="30">
      <c r="A174" s="35" t="s">
        <v>100</v>
      </c>
      <c r="B174" s="35" t="s">
        <v>17</v>
      </c>
      <c r="C174" s="26" t="s">
        <v>238</v>
      </c>
      <c r="D174" s="100">
        <v>1.2</v>
      </c>
      <c r="E174" s="101">
        <v>8.4</v>
      </c>
      <c r="F174" s="98">
        <v>1.2</v>
      </c>
      <c r="G174" s="99">
        <f>F174-L173</f>
        <v>1.2</v>
      </c>
      <c r="H174" s="93">
        <f aca="true" t="shared" si="20" ref="H174:H183">F174-D174</f>
        <v>0</v>
      </c>
      <c r="I174" s="94">
        <f t="shared" si="18"/>
        <v>100</v>
      </c>
      <c r="J174" s="43"/>
      <c r="L174" s="85"/>
    </row>
    <row r="175" spans="1:12" s="44" customFormat="1" ht="30.75" customHeight="1">
      <c r="A175" s="35" t="s">
        <v>12</v>
      </c>
      <c r="B175" s="35" t="s">
        <v>139</v>
      </c>
      <c r="C175" s="26" t="s">
        <v>101</v>
      </c>
      <c r="D175" s="100">
        <v>17.2</v>
      </c>
      <c r="E175" s="101">
        <v>7.8</v>
      </c>
      <c r="F175" s="98">
        <v>17.2</v>
      </c>
      <c r="G175" s="99">
        <f>F175-L174</f>
        <v>17.2</v>
      </c>
      <c r="H175" s="93">
        <f t="shared" si="20"/>
        <v>0</v>
      </c>
      <c r="I175" s="94">
        <f t="shared" si="18"/>
        <v>100</v>
      </c>
      <c r="J175" s="43"/>
      <c r="L175" s="85"/>
    </row>
    <row r="176" spans="1:12" s="44" customFormat="1" ht="0.75" customHeight="1" hidden="1">
      <c r="A176" s="35" t="s">
        <v>19</v>
      </c>
      <c r="B176" s="35" t="s">
        <v>20</v>
      </c>
      <c r="C176" s="26" t="s">
        <v>199</v>
      </c>
      <c r="D176" s="100">
        <v>0</v>
      </c>
      <c r="E176" s="100">
        <v>19</v>
      </c>
      <c r="F176" s="98"/>
      <c r="G176" s="99">
        <f>F176-L175</f>
        <v>0</v>
      </c>
      <c r="H176" s="93">
        <f t="shared" si="20"/>
        <v>0</v>
      </c>
      <c r="I176" s="94" t="e">
        <f t="shared" si="18"/>
        <v>#DIV/0!</v>
      </c>
      <c r="J176" s="43"/>
      <c r="L176" s="85"/>
    </row>
    <row r="177" spans="1:13" s="58" customFormat="1" ht="45">
      <c r="A177" s="35" t="s">
        <v>19</v>
      </c>
      <c r="B177" s="35" t="s">
        <v>20</v>
      </c>
      <c r="C177" s="26" t="s">
        <v>251</v>
      </c>
      <c r="D177" s="100">
        <v>7.6</v>
      </c>
      <c r="E177" s="100"/>
      <c r="F177" s="98">
        <v>3.1</v>
      </c>
      <c r="G177" s="99"/>
      <c r="H177" s="93">
        <f t="shared" si="20"/>
        <v>-4.5</v>
      </c>
      <c r="I177" s="94">
        <f t="shared" si="18"/>
        <v>40.789473684210535</v>
      </c>
      <c r="J177" s="43"/>
      <c r="K177" s="44"/>
      <c r="L177" s="85"/>
      <c r="M177" s="44"/>
    </row>
    <row r="178" spans="1:13" s="58" customFormat="1" ht="30">
      <c r="A178" s="35" t="s">
        <v>16</v>
      </c>
      <c r="B178" s="35" t="s">
        <v>23</v>
      </c>
      <c r="C178" s="36" t="s">
        <v>252</v>
      </c>
      <c r="D178" s="100">
        <v>4.1</v>
      </c>
      <c r="E178" s="101">
        <v>1.1</v>
      </c>
      <c r="F178" s="98">
        <v>4.1</v>
      </c>
      <c r="G178" s="99">
        <f>F178-L176</f>
        <v>4.1</v>
      </c>
      <c r="H178" s="93">
        <f t="shared" si="20"/>
        <v>0</v>
      </c>
      <c r="I178" s="94">
        <f t="shared" si="18"/>
        <v>100</v>
      </c>
      <c r="J178" s="43"/>
      <c r="K178" s="44"/>
      <c r="L178" s="85"/>
      <c r="M178" s="44"/>
    </row>
    <row r="179" spans="1:13" s="7" customFormat="1" ht="17.25" customHeight="1">
      <c r="A179" s="41" t="s">
        <v>30</v>
      </c>
      <c r="B179" s="41" t="s">
        <v>44</v>
      </c>
      <c r="C179" s="31" t="s">
        <v>245</v>
      </c>
      <c r="D179" s="103">
        <v>11.6</v>
      </c>
      <c r="E179" s="95"/>
      <c r="F179" s="95">
        <v>11.6</v>
      </c>
      <c r="G179" s="102"/>
      <c r="H179" s="93">
        <f t="shared" si="20"/>
        <v>0</v>
      </c>
      <c r="I179" s="94">
        <f t="shared" si="18"/>
        <v>100</v>
      </c>
      <c r="J179" s="43"/>
      <c r="K179" s="44"/>
      <c r="L179" s="85"/>
      <c r="M179" s="44"/>
    </row>
    <row r="180" spans="1:13" ht="45" hidden="1">
      <c r="A180" s="25" t="s">
        <v>37</v>
      </c>
      <c r="B180" s="25" t="s">
        <v>39</v>
      </c>
      <c r="C180" s="31" t="s">
        <v>254</v>
      </c>
      <c r="D180" s="95">
        <v>0</v>
      </c>
      <c r="E180" s="95"/>
      <c r="F180" s="95"/>
      <c r="G180" s="102"/>
      <c r="H180" s="93">
        <f t="shared" si="20"/>
        <v>0</v>
      </c>
      <c r="I180" s="94" t="e">
        <f t="shared" si="18"/>
        <v>#DIV/0!</v>
      </c>
      <c r="J180" s="43"/>
      <c r="K180" s="44"/>
      <c r="L180" s="86"/>
      <c r="M180" s="44"/>
    </row>
    <row r="181" spans="1:13" s="50" customFormat="1" ht="18" customHeight="1" hidden="1">
      <c r="A181" s="35" t="s">
        <v>31</v>
      </c>
      <c r="B181" s="35" t="s">
        <v>33</v>
      </c>
      <c r="C181" s="26" t="s">
        <v>200</v>
      </c>
      <c r="D181" s="94">
        <v>0</v>
      </c>
      <c r="E181" s="94">
        <v>0.1</v>
      </c>
      <c r="F181" s="93">
        <v>0</v>
      </c>
      <c r="G181" s="99" t="e">
        <f>F181-#REF!</f>
        <v>#REF!</v>
      </c>
      <c r="H181" s="93">
        <f t="shared" si="20"/>
        <v>0</v>
      </c>
      <c r="I181" s="94" t="e">
        <f t="shared" si="18"/>
        <v>#DIV/0!</v>
      </c>
      <c r="J181" s="10"/>
      <c r="K181" s="11"/>
      <c r="L181" s="87"/>
      <c r="M181" s="7"/>
    </row>
    <row r="182" spans="1:12" ht="18" customHeight="1" hidden="1">
      <c r="A182" s="35" t="s">
        <v>31</v>
      </c>
      <c r="B182" s="35" t="s">
        <v>145</v>
      </c>
      <c r="C182" s="26" t="s">
        <v>180</v>
      </c>
      <c r="D182" s="94">
        <v>0</v>
      </c>
      <c r="E182" s="94">
        <v>1.5</v>
      </c>
      <c r="F182" s="93">
        <v>0</v>
      </c>
      <c r="G182" s="99">
        <f>F182-L181</f>
        <v>0</v>
      </c>
      <c r="H182" s="93">
        <f t="shared" si="20"/>
        <v>0</v>
      </c>
      <c r="I182" s="94" t="e">
        <f t="shared" si="18"/>
        <v>#DIV/0!</v>
      </c>
      <c r="J182" s="27"/>
      <c r="K182" s="21"/>
      <c r="L182" s="79"/>
    </row>
    <row r="183" spans="1:12" ht="18" customHeight="1">
      <c r="A183" s="35"/>
      <c r="B183" s="35" t="s">
        <v>292</v>
      </c>
      <c r="C183" s="26" t="s">
        <v>293</v>
      </c>
      <c r="D183" s="94">
        <v>92.5</v>
      </c>
      <c r="E183" s="94"/>
      <c r="F183" s="93">
        <v>92.2</v>
      </c>
      <c r="G183" s="99"/>
      <c r="H183" s="93">
        <f t="shared" si="20"/>
        <v>-0.29999999999999716</v>
      </c>
      <c r="I183" s="94">
        <f>F183/D183*100</f>
        <v>99.67567567567568</v>
      </c>
      <c r="J183" s="27"/>
      <c r="K183" s="21"/>
      <c r="L183" s="79"/>
    </row>
    <row r="184" spans="1:12" ht="18" customHeight="1">
      <c r="A184" s="47"/>
      <c r="B184" s="47"/>
      <c r="C184" s="48" t="s">
        <v>106</v>
      </c>
      <c r="D184" s="104">
        <f>D149+D163+D171</f>
        <v>14903.3</v>
      </c>
      <c r="E184" s="104">
        <f>E149+E163+E171</f>
        <v>1686.1</v>
      </c>
      <c r="F184" s="104">
        <f>F149+F163+F171</f>
        <v>12500.699999999999</v>
      </c>
      <c r="G184" s="105" t="e">
        <f>G163+#REF!+#REF!</f>
        <v>#REF!</v>
      </c>
      <c r="H184" s="93">
        <f t="shared" si="17"/>
        <v>-2402.6000000000004</v>
      </c>
      <c r="I184" s="94">
        <f t="shared" si="18"/>
        <v>83.87873826602161</v>
      </c>
      <c r="L184" s="77"/>
    </row>
    <row r="185" spans="1:12" ht="18" customHeight="1">
      <c r="A185" s="47"/>
      <c r="B185" s="47"/>
      <c r="C185" s="73" t="s">
        <v>274</v>
      </c>
      <c r="D185" s="104">
        <f>D184+D147</f>
        <v>105505.8</v>
      </c>
      <c r="E185" s="104">
        <f>E184+E147</f>
        <v>48417.19999999999</v>
      </c>
      <c r="F185" s="104">
        <f>F184+F147</f>
        <v>79496.6</v>
      </c>
      <c r="G185" s="105"/>
      <c r="H185" s="93">
        <f>H184+H147</f>
        <v>-26009.19999999999</v>
      </c>
      <c r="I185" s="94">
        <f>F185/D185*100</f>
        <v>75.34808512896922</v>
      </c>
      <c r="L185" s="77"/>
    </row>
    <row r="186" spans="1:13" ht="49.5" customHeight="1">
      <c r="A186" s="123" t="s">
        <v>312</v>
      </c>
      <c r="B186" s="123"/>
      <c r="C186" s="123"/>
      <c r="I186" s="71" t="s">
        <v>313</v>
      </c>
      <c r="J186" s="44"/>
      <c r="K186" s="44"/>
      <c r="L186" s="88"/>
      <c r="M186" s="44"/>
    </row>
    <row r="187" spans="1:13" ht="18" customHeight="1">
      <c r="A187" s="124"/>
      <c r="B187" s="124"/>
      <c r="C187" s="124"/>
      <c r="D187" s="44"/>
      <c r="E187" s="44"/>
      <c r="F187" s="44"/>
      <c r="G187" s="125"/>
      <c r="H187" s="125"/>
      <c r="I187" s="44"/>
      <c r="J187" s="57"/>
      <c r="K187" s="57"/>
      <c r="L187" s="89"/>
      <c r="M187" s="57"/>
    </row>
    <row r="188" spans="1:12" ht="18" customHeight="1">
      <c r="A188" s="120"/>
      <c r="B188" s="120"/>
      <c r="C188" s="120"/>
      <c r="L188" s="77"/>
    </row>
    <row r="189" spans="3:12" ht="12.75">
      <c r="C189" s="12"/>
      <c r="L189" s="90"/>
    </row>
    <row r="190" spans="3:12" ht="12.75">
      <c r="C190" s="13"/>
      <c r="D190" s="14"/>
      <c r="E190" s="14"/>
      <c r="F190" s="14"/>
      <c r="G190" s="63" t="e">
        <f>G35+G47+G55+G56+#REF!+G74+G77+G89+G112+G118+G119+G131</f>
        <v>#REF!</v>
      </c>
      <c r="L190" s="91"/>
    </row>
    <row r="191" spans="3:12" ht="45" customHeight="1">
      <c r="C191" s="55"/>
      <c r="D191" s="15"/>
      <c r="E191" s="15"/>
      <c r="F191" s="15"/>
      <c r="G191" s="64"/>
      <c r="H191" s="15"/>
      <c r="L191" s="91"/>
    </row>
    <row r="192" spans="3:12" ht="84" customHeight="1">
      <c r="C192" s="55"/>
      <c r="D192" s="15"/>
      <c r="E192" s="15"/>
      <c r="F192" s="15"/>
      <c r="G192" s="64"/>
      <c r="L192" s="77"/>
    </row>
    <row r="193" spans="3:12" ht="12.75">
      <c r="C193" s="55"/>
      <c r="L193" s="91"/>
    </row>
    <row r="194" spans="3:12" ht="12.75">
      <c r="C194" s="55"/>
      <c r="D194" s="15"/>
      <c r="E194" s="15"/>
      <c r="F194" s="15"/>
      <c r="G194" s="64"/>
      <c r="L194" s="77"/>
    </row>
    <row r="195" spans="3:12" ht="12.75">
      <c r="C195" s="55"/>
      <c r="L195" s="77"/>
    </row>
    <row r="196" spans="3:12" ht="12.75">
      <c r="C196" s="56"/>
      <c r="L196" s="77"/>
    </row>
    <row r="197" spans="3:12" ht="12.75">
      <c r="C197" s="55"/>
      <c r="L197" s="77"/>
    </row>
    <row r="198" ht="12.75">
      <c r="L198" s="77"/>
    </row>
    <row r="199" ht="12.75">
      <c r="L199" s="77"/>
    </row>
    <row r="200" ht="12.75">
      <c r="L200" s="77"/>
    </row>
    <row r="201" ht="12.75">
      <c r="L201" s="77"/>
    </row>
    <row r="202" ht="12.75">
      <c r="L202" s="77"/>
    </row>
    <row r="203" ht="12.75">
      <c r="L203" s="77"/>
    </row>
    <row r="204" ht="12.75">
      <c r="L204" s="77"/>
    </row>
    <row r="205" ht="12.75">
      <c r="L205" s="77"/>
    </row>
    <row r="206" ht="12.75">
      <c r="L206" s="77"/>
    </row>
    <row r="207" ht="12.75">
      <c r="L207" s="77"/>
    </row>
    <row r="208" ht="12.75">
      <c r="L208" s="77"/>
    </row>
    <row r="209" ht="12.75">
      <c r="L209" s="77"/>
    </row>
    <row r="210" ht="12.75">
      <c r="L210" s="77"/>
    </row>
    <row r="211" ht="12.75">
      <c r="L211" s="77"/>
    </row>
    <row r="212" ht="12.75">
      <c r="L212" s="77"/>
    </row>
    <row r="213" ht="12.75">
      <c r="L213" s="77"/>
    </row>
    <row r="214" ht="12.75">
      <c r="L214" s="77"/>
    </row>
    <row r="215" ht="12.75">
      <c r="L215" s="77"/>
    </row>
    <row r="216" ht="12.75">
      <c r="L216" s="77"/>
    </row>
    <row r="217" ht="12.75">
      <c r="L217" s="77"/>
    </row>
    <row r="218" ht="12.75">
      <c r="L218" s="77"/>
    </row>
    <row r="219" ht="12.75">
      <c r="L219" s="77"/>
    </row>
    <row r="220" ht="12.75">
      <c r="L220" s="77"/>
    </row>
    <row r="221" ht="12.75">
      <c r="L221" s="77"/>
    </row>
    <row r="222" ht="12.75">
      <c r="L222" s="77"/>
    </row>
    <row r="223" ht="12.75">
      <c r="L223" s="77"/>
    </row>
    <row r="224" ht="12.75">
      <c r="L224" s="77"/>
    </row>
    <row r="225" ht="12.75">
      <c r="L225" s="77"/>
    </row>
    <row r="226" ht="12.75">
      <c r="L226" s="77"/>
    </row>
    <row r="227" ht="12.75">
      <c r="L227" s="77"/>
    </row>
    <row r="228" ht="12.75">
      <c r="L228" s="77"/>
    </row>
    <row r="229" ht="12.75">
      <c r="L229" s="77"/>
    </row>
    <row r="230" ht="12.75">
      <c r="L230" s="77"/>
    </row>
    <row r="231" ht="12.75">
      <c r="L231" s="77"/>
    </row>
    <row r="232" ht="12.75">
      <c r="L232" s="77"/>
    </row>
    <row r="233" ht="12.75">
      <c r="L233" s="77"/>
    </row>
    <row r="234" ht="12.75">
      <c r="L234" s="77"/>
    </row>
    <row r="235" ht="12.75">
      <c r="L235" s="77"/>
    </row>
    <row r="236" ht="12.75">
      <c r="L236" s="77"/>
    </row>
    <row r="237" ht="12.75">
      <c r="L237" s="77"/>
    </row>
    <row r="238" ht="12.75">
      <c r="L238" s="77"/>
    </row>
    <row r="239" ht="12.75">
      <c r="L239" s="77"/>
    </row>
    <row r="240" ht="12.75">
      <c r="L240" s="77"/>
    </row>
    <row r="241" ht="12.75">
      <c r="L241" s="77"/>
    </row>
    <row r="242" ht="12.75">
      <c r="L242" s="77"/>
    </row>
    <row r="243" ht="12.75">
      <c r="L243" s="77"/>
    </row>
    <row r="244" ht="12.75">
      <c r="L244" s="77"/>
    </row>
    <row r="245" ht="12.75">
      <c r="L245" s="77"/>
    </row>
    <row r="246" ht="12.75">
      <c r="L246" s="77"/>
    </row>
    <row r="247" ht="12.75">
      <c r="L247" s="77"/>
    </row>
    <row r="248" ht="12.75">
      <c r="L248" s="77"/>
    </row>
    <row r="249" ht="12.75">
      <c r="L249" s="77"/>
    </row>
    <row r="250" ht="12.75">
      <c r="L250" s="77"/>
    </row>
    <row r="251" ht="12.75">
      <c r="L251" s="77"/>
    </row>
    <row r="252" ht="12.75">
      <c r="L252" s="77"/>
    </row>
    <row r="253" ht="12.75">
      <c r="L253" s="77"/>
    </row>
    <row r="254" ht="12.75">
      <c r="L254" s="77"/>
    </row>
    <row r="255" ht="12.75">
      <c r="L255" s="77"/>
    </row>
    <row r="256" ht="12.75">
      <c r="L256" s="77"/>
    </row>
    <row r="257" ht="12.75">
      <c r="L257" s="77"/>
    </row>
    <row r="258" ht="12.75">
      <c r="L258" s="77"/>
    </row>
    <row r="259" ht="12.75">
      <c r="L259" s="77"/>
    </row>
    <row r="260" ht="12.75">
      <c r="L260" s="77"/>
    </row>
    <row r="261" ht="12.75">
      <c r="L261" s="77"/>
    </row>
    <row r="262" ht="12.75">
      <c r="L262" s="77"/>
    </row>
    <row r="263" ht="12.75">
      <c r="L263" s="77"/>
    </row>
    <row r="264" ht="12.75">
      <c r="L264" s="77"/>
    </row>
    <row r="265" ht="12.75">
      <c r="L265" s="77"/>
    </row>
    <row r="266" ht="12.75">
      <c r="L266" s="77"/>
    </row>
    <row r="267" ht="12.75">
      <c r="L267" s="77"/>
    </row>
    <row r="268" ht="12.75">
      <c r="L268" s="77"/>
    </row>
    <row r="269" ht="12.75">
      <c r="L269" s="77"/>
    </row>
    <row r="270" ht="12.75">
      <c r="L270" s="77"/>
    </row>
    <row r="271" ht="12.75">
      <c r="L271" s="77"/>
    </row>
    <row r="272" ht="12.75">
      <c r="L272" s="77"/>
    </row>
    <row r="273" ht="12.75">
      <c r="L273" s="77"/>
    </row>
    <row r="274" ht="12.75">
      <c r="L274" s="77"/>
    </row>
    <row r="275" ht="12.75">
      <c r="L275" s="77"/>
    </row>
    <row r="276" ht="12.75">
      <c r="L276" s="77"/>
    </row>
    <row r="277" ht="12.75">
      <c r="L277" s="77"/>
    </row>
    <row r="278" ht="12.75">
      <c r="L278" s="77"/>
    </row>
    <row r="279" ht="12.75">
      <c r="L279" s="77"/>
    </row>
    <row r="280" ht="12.75">
      <c r="L280" s="77"/>
    </row>
    <row r="281" ht="12.75">
      <c r="L281" s="77"/>
    </row>
    <row r="282" ht="12.75">
      <c r="L282" s="77"/>
    </row>
    <row r="283" ht="12.75">
      <c r="L283" s="77"/>
    </row>
    <row r="284" ht="12.75">
      <c r="L284" s="77"/>
    </row>
    <row r="285" ht="12.75">
      <c r="L285" s="77"/>
    </row>
    <row r="286" ht="12.75">
      <c r="L286" s="77"/>
    </row>
    <row r="287" ht="12.75">
      <c r="L287" s="77"/>
    </row>
    <row r="288" ht="12.75">
      <c r="L288" s="77"/>
    </row>
    <row r="289" ht="12.75">
      <c r="L289" s="77"/>
    </row>
    <row r="290" ht="12.75">
      <c r="L290" s="77"/>
    </row>
    <row r="291" ht="12.75">
      <c r="L291" s="77"/>
    </row>
    <row r="292" ht="12.75">
      <c r="L292" s="77"/>
    </row>
    <row r="293" ht="12.75">
      <c r="L293" s="77"/>
    </row>
    <row r="294" ht="12.75">
      <c r="L294" s="77"/>
    </row>
    <row r="295" ht="12.75">
      <c r="L295" s="77"/>
    </row>
    <row r="296" ht="12.75">
      <c r="L296" s="77"/>
    </row>
    <row r="297" ht="12.75">
      <c r="L297" s="77"/>
    </row>
    <row r="298" ht="12.75">
      <c r="L298" s="77"/>
    </row>
    <row r="299" ht="12.75">
      <c r="L299" s="77"/>
    </row>
    <row r="300" ht="12.75">
      <c r="L300" s="77"/>
    </row>
    <row r="301" ht="12.75">
      <c r="L301" s="77"/>
    </row>
    <row r="302" ht="12.75">
      <c r="L302" s="77"/>
    </row>
    <row r="303" ht="12.75">
      <c r="L303" s="77"/>
    </row>
    <row r="304" ht="12.75">
      <c r="L304" s="77"/>
    </row>
    <row r="305" ht="12.75">
      <c r="L305" s="77"/>
    </row>
    <row r="306" ht="12.75">
      <c r="L306" s="77"/>
    </row>
    <row r="307" ht="12.75">
      <c r="L307" s="77"/>
    </row>
    <row r="308" ht="12.75">
      <c r="L308" s="77"/>
    </row>
    <row r="309" ht="12.75">
      <c r="L309" s="77"/>
    </row>
    <row r="310" ht="12.75">
      <c r="L310" s="77"/>
    </row>
  </sheetData>
  <mergeCells count="9">
    <mergeCell ref="A2:I2"/>
    <mergeCell ref="A3:I3"/>
    <mergeCell ref="H4:I4"/>
    <mergeCell ref="A7:I7"/>
    <mergeCell ref="A188:C188"/>
    <mergeCell ref="A148:I148"/>
    <mergeCell ref="A186:C186"/>
    <mergeCell ref="A187:C187"/>
    <mergeCell ref="G187:H187"/>
  </mergeCells>
  <printOptions/>
  <pageMargins left="0.92" right="0.75" top="0.69" bottom="0.39" header="0.5" footer="0.43"/>
  <pageSetup fitToHeight="6" fitToWidth="1" horizontalDpi="600" verticalDpi="600" orientation="portrait" paperSize="9" scale="71" r:id="rId1"/>
  <rowBreaks count="3" manualBreakCount="3">
    <brk id="46" max="8" man="1"/>
    <brk id="104" max="8" man="1"/>
    <brk id="147"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Мы</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Я</dc:creator>
  <cp:keywords/>
  <dc:description/>
  <cp:lastModifiedBy>Admin</cp:lastModifiedBy>
  <cp:lastPrinted>2009-10-08T13:31:25Z</cp:lastPrinted>
  <dcterms:created xsi:type="dcterms:W3CDTF">2002-02-22T11:29:09Z</dcterms:created>
  <dcterms:modified xsi:type="dcterms:W3CDTF">2009-10-08T13:32:36Z</dcterms:modified>
  <cp:category/>
  <cp:version/>
  <cp:contentType/>
  <cp:contentStatus/>
</cp:coreProperties>
</file>